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5"/>
  </bookViews>
  <sheets>
    <sheet name="目录" sheetId="14" r:id="rId1"/>
    <sheet name="一般公共预算收入调整" sheetId="7" r:id="rId2"/>
    <sheet name="一般公共预算支出调整" sheetId="12" r:id="rId3"/>
    <sheet name="政府性基金收入调整" sheetId="8" r:id="rId4"/>
    <sheet name="政府性基金支出调整" sheetId="11" r:id="rId5"/>
    <sheet name="国有资本经营预算收入调整" sheetId="18" r:id="rId6"/>
    <sheet name="国有资本经营预算支出调整" sheetId="19" r:id="rId7"/>
    <sheet name="政府债务限额表" sheetId="25" r:id="rId8"/>
    <sheet name="政府债务余额表" sheetId="26" r:id="rId9"/>
    <sheet name="新增一般转移支付资金" sheetId="20" r:id="rId10"/>
    <sheet name="新增专项转移支付" sheetId="21" r:id="rId11"/>
    <sheet name="新增政府性基金" sheetId="22"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s>
  <definedNames>
    <definedName name="_xlnm._FilterDatabase" localSheetId="2" hidden="1">一般公共预算支出调整!$4:$471</definedName>
    <definedName name="_xlnm._FilterDatabase" localSheetId="9" hidden="1">新增一般转移支付资金!$A$5:$XEZ$77</definedName>
    <definedName name="_xlnm._FilterDatabase" localSheetId="10" hidden="1">新增专项转移支付!$A$5:$E$26</definedName>
    <definedName name="_xlnm._FilterDatabase" localSheetId="11" hidden="1">新增政府性基金!$A$5:$E$18</definedName>
    <definedName name="___A01">#REF!</definedName>
    <definedName name="___A08">'[1]A01-1'!$A$5:$C$36</definedName>
    <definedName name="__1A01_">#REF!</definedName>
    <definedName name="__2a02_">#REF!</definedName>
    <definedName name="__3a05_">#REF!</definedName>
    <definedName name="__4A08_">'[2]A01-1'!$A$5:$C$36</definedName>
    <definedName name="__5A081_">'[3]A01-1'!$A$5:$C$36</definedName>
    <definedName name="__6a11_">'[4]A01-1'!$A$5:$C$36</definedName>
    <definedName name="__A01">#REF!</definedName>
    <definedName name="__A08">'[1]A01-1'!$A$5:$C$36</definedName>
    <definedName name="_1A01_">#REF!</definedName>
    <definedName name="_2a02_">#REF!</definedName>
    <definedName name="_2a05_">#REF!</definedName>
    <definedName name="_2A08_">'[1]A01-1'!$A$5:$C$36</definedName>
    <definedName name="_3a05_">#REF!</definedName>
    <definedName name="_3A08_">'[5]A01-1'!$A$5:$C$36</definedName>
    <definedName name="_4A08_">'[2]A01-1'!$A$5:$C$36</definedName>
    <definedName name="_4A081_">'[6]A01-1'!$A$5:$C$36</definedName>
    <definedName name="_5A081_">'[3]A01-1'!$A$5:$C$36</definedName>
    <definedName name="_6a11_">'[4]A01-1'!$A$5:$C$36</definedName>
    <definedName name="_A01">#REF!</definedName>
    <definedName name="_a02">#REF!</definedName>
    <definedName name="_a05">#REF!</definedName>
    <definedName name="_A08">'[1]A01-1'!$A$5:$C$36</definedName>
    <definedName name="_A081">'[3]A01-1'!$A$5:$C$36</definedName>
    <definedName name="_a11">'[4]A01-1'!$A$5:$C$36</definedName>
    <definedName name="a">'[7]A01-1'!$A$5:$C$36</definedName>
    <definedName name="a0">'[7]A01-1'!$A$5:$C$36</definedName>
    <definedName name="____A01">#REF!</definedName>
    <definedName name="__a02">#REF!</definedName>
    <definedName name="__a05">#REF!</definedName>
    <definedName name="____A08">'[8]A01-1'!$A$5:$C$36</definedName>
    <definedName name="__A081">'[9]A01-1'!$A$5:$C$36</definedName>
    <definedName name="__a11">'[4]A01-1'!$A$5:$C$36</definedName>
    <definedName name="aaa">#REF!</definedName>
    <definedName name="aaaa">#REF!</definedName>
    <definedName name="AAAAA">'[10]A01-1'!$A$5:$C$36</definedName>
    <definedName name="cbv">#REF!</definedName>
    <definedName name="ha">'[11]A01-1'!$A$5:$C$36</definedName>
    <definedName name="pint">#REF!</definedName>
    <definedName name="_xlnm.Print_Titles" hidden="1">#N/A</definedName>
    <definedName name="s">#REF!</definedName>
    <definedName name="shoot">#REF!</definedName>
    <definedName name="shou">#REF!</definedName>
    <definedName name="shui">#REF!</definedName>
    <definedName name="xin">#REF!</definedName>
    <definedName name="zhichu">#REF!</definedName>
    <definedName name="zxzj">#REF!</definedName>
    <definedName name="比较">'[12]12总表1'!A1-'[12]11总表1'!A1</definedName>
    <definedName name="财力3">'[13]A01-1'!$A$5:$C$36</definedName>
    <definedName name="出口2" hidden="1">#N/A</definedName>
    <definedName name="地区名称">#REF!</definedName>
    <definedName name="核算项目余额表">#REF!</definedName>
    <definedName name="旧">#REF!</definedName>
    <definedName name="科目余额表">#REF!</definedName>
    <definedName name="区县小计_正数">SUM([14]批复变化!$B$12:$B$20*([14]批复变化!$B$12:$B$20&gt;0))</definedName>
    <definedName name="上年比较">'[12]12总表1'!A1-'[12]11总表1'!A1</definedName>
    <definedName name="收入">#REF!</definedName>
    <definedName name="收入预算2">#REF!</definedName>
    <definedName name="收入预算4">#REF!</definedName>
    <definedName name="收支预算">#REF!</definedName>
    <definedName name="透视源_追加单">OFFSET([15]追加单!$A$10,0,0,COUNTA([15]追加单!$A$1:$A$65536)-7,COLUMN([15]追加单!#REF!))</definedName>
    <definedName name="吴">'[16]A01-1'!$A$5:$C$36</definedName>
    <definedName name="新">#REF!</definedName>
    <definedName name="新建">#REF!</definedName>
    <definedName name="信件">'[17]A01-1'!$A$5:$C$36</definedName>
    <definedName name="支出">#REF!</definedName>
    <definedName name="重复">#REF!</definedName>
    <definedName name="重复1">'[18]A01-1'!$A$5:$C$36</definedName>
    <definedName name="重复2">'[19]A01-1'!$A$5:$C$36</definedName>
    <definedName name="重复3">#REF!</definedName>
    <definedName name="_______________________A08">'[20]A01-1'!$A$5:$C$36</definedName>
    <definedName name="_____________________A081">'[21]A01-1'!$A$5:$C$36</definedName>
    <definedName name="_______________A01">#REF!</definedName>
    <definedName name="_______________A08">'[23]A01-1'!$A$5:$C$36</definedName>
    <definedName name="___________A01">#REF!</definedName>
    <definedName name="___________A08">'[24]A01-1'!$A$5:$C$36</definedName>
    <definedName name="__________A01">#REF!</definedName>
    <definedName name="__________A08">'[24]A01-1'!$A$5:$C$36</definedName>
    <definedName name="_________A08">'[22]A01-1'!$A$5:$C$36</definedName>
    <definedName name="_________qyc1234">#REF!</definedName>
    <definedName name="________A01">#REF!</definedName>
    <definedName name="________A08">'[24]A01-1'!$A$5:$C$36</definedName>
    <definedName name="________qyc1234">#REF!</definedName>
    <definedName name="_______A01">#REF!</definedName>
    <definedName name="_______A08">'[22]A01-1'!$A$5:$C$36</definedName>
    <definedName name="_______qyc1234">#REF!</definedName>
    <definedName name="______A08">'[22]A01-1'!$A$5:$C$36</definedName>
    <definedName name="_____A08">'[22]A01-1'!$A$5:$C$36</definedName>
    <definedName name="_____qyc1234">#REF!</definedName>
    <definedName name="____1A01_">#REF!</definedName>
    <definedName name="____2A08_">'[25]A01-1'!$A$5:$C$36</definedName>
    <definedName name="____qyc1234">#REF!</definedName>
    <definedName name="___1A01_">#REF!</definedName>
    <definedName name="___2A08_">'[23]A01-1'!$A$5:$C$36</definedName>
    <definedName name="___qyc1234">#REF!</definedName>
    <definedName name="__2A01_">#REF!</definedName>
    <definedName name="__2A08_">'[23]A01-1'!$A$5:$C$36</definedName>
    <definedName name="_2A01_">#REF!</definedName>
    <definedName name="_a8756">'[26]A01-1'!$A$5:$C$36</definedName>
    <definedName name="_qyc1234">#REF!</definedName>
    <definedName name="_________________A01">#REF!</definedName>
    <definedName name="__________________A08">'[26]A01-1'!$A$5:$C$36</definedName>
    <definedName name="b">#N/A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__________qyc1234">#REF!</definedName>
    <definedName name="分类">#REF!</definedName>
    <definedName name="行业">[27]Sheet1!$W$2:$W$9</definedName>
    <definedName name="市州">[27]Sheet1!$A$2:$U$2</definedName>
    <definedName name="形式">#REF!</definedName>
    <definedName name="性质">[28]Sheet2!$A$1:$A$4</definedName>
    <definedName name="_____________A08">'[26]A01-1'!$A$5:$C$36</definedName>
    <definedName name="_________A01">#REF!</definedName>
    <definedName name="______A01">#REF!</definedName>
    <definedName name="______qyc1234">#REF!</definedName>
    <definedName name="_____A01">#REF!</definedName>
    <definedName name="__qyc1234">#REF!</definedName>
    <definedName name="___________________A01">#REF!</definedName>
    <definedName name="______________A08">'[30]A01-1'!$A$5:$C$36</definedName>
    <definedName name="__________qyc1234">#REF!</definedName>
    <definedName name="_____________________A01">#REF!</definedName>
    <definedName name="______________________A01">#REF!</definedName>
    <definedName name="___a02">#REF!</definedName>
    <definedName name="___a05">#REF!</definedName>
    <definedName name="________________A08">'[30]A01-1'!$A$5:$C$36</definedName>
    <definedName name="___A081">'[29]A01-1'!$A$5:$C$36</definedName>
    <definedName name="___a11">'[4]A01-1'!$A$5:$C$36</definedName>
    <definedName name="____________qyc1234">#REF!</definedName>
    <definedName name="______________________A08">'[30]A01-1'!$A$5:$C$36</definedName>
    <definedName name="_________________qyc1234">#REF!</definedName>
    <definedName name="__________a02">#REF!</definedName>
    <definedName name="__________A081">'[9]A01-1'!$A$5:$C$36</definedName>
    <definedName name="xb">[31]数据输入说明!$B$5:$B$6</definedName>
    <definedName name="____________A01">#REF!</definedName>
    <definedName name="____________A08">'[24]A01-1'!$A$5:$C$36</definedName>
    <definedName name="Database" hidden="1">#REF!</definedName>
    <definedName name="___A01" localSheetId="1">#REF!</definedName>
    <definedName name="__1A01_" localSheetId="1">#REF!</definedName>
    <definedName name="__2a02_" localSheetId="1">#REF!</definedName>
    <definedName name="__3a05_" localSheetId="1">#REF!</definedName>
    <definedName name="__A01" localSheetId="1">#REF!</definedName>
    <definedName name="_1A01_" localSheetId="1">#REF!</definedName>
    <definedName name="_2a02_" localSheetId="1">#REF!</definedName>
    <definedName name="_2a05_" localSheetId="1">#REF!</definedName>
    <definedName name="_3a05_" localSheetId="1">#REF!</definedName>
    <definedName name="_A01" localSheetId="1">#REF!</definedName>
    <definedName name="_a02" localSheetId="1">#REF!</definedName>
    <definedName name="_a05" localSheetId="1">#REF!</definedName>
    <definedName name="____A01" localSheetId="1">#REF!</definedName>
    <definedName name="__a02" localSheetId="1">#REF!</definedName>
    <definedName name="__a05" localSheetId="1">#REF!</definedName>
    <definedName name="aaa" localSheetId="1">#REF!</definedName>
    <definedName name="aaaa" localSheetId="1">#REF!</definedName>
    <definedName name="cbv" localSheetId="1">#REF!</definedName>
    <definedName name="pint" localSheetId="1">#REF!</definedName>
    <definedName name="_xlnm.Print_Titles" localSheetId="1">一般公共预算收入调整!$1:$4</definedName>
    <definedName name="s" localSheetId="1">#REF!</definedName>
    <definedName name="shoot" localSheetId="1">#REF!</definedName>
    <definedName name="shou" localSheetId="1">#REF!</definedName>
    <definedName name="shui" localSheetId="1">#REF!</definedName>
    <definedName name="xin" localSheetId="1">#REF!</definedName>
    <definedName name="zhichu" localSheetId="1">#REF!</definedName>
    <definedName name="zxzj" localSheetId="1">#REF!</definedName>
    <definedName name="地区名称" localSheetId="1">#REF!</definedName>
    <definedName name="核算项目余额表" localSheetId="1">#REF!</definedName>
    <definedName name="旧" localSheetId="1">#REF!</definedName>
    <definedName name="科目余额表" localSheetId="1">#REF!</definedName>
    <definedName name="收入" localSheetId="1">#REF!</definedName>
    <definedName name="收入预算2" localSheetId="1">#REF!</definedName>
    <definedName name="收入预算4" localSheetId="1">#REF!</definedName>
    <definedName name="收支预算" localSheetId="1">#REF!</definedName>
    <definedName name="新" localSheetId="1">#REF!</definedName>
    <definedName name="新建" localSheetId="1">#REF!</definedName>
    <definedName name="支出" localSheetId="1">#REF!</definedName>
    <definedName name="重复" localSheetId="1">#REF!</definedName>
    <definedName name="重复3" localSheetId="1">#REF!</definedName>
    <definedName name="_xlnm.Print_Area" localSheetId="1">一般公共预算收入调整!$A$5:$E$46</definedName>
    <definedName name="透视源_追加单" localSheetId="1">OFFSET([15]追加单!$A$10,0,0,COUNTA([15]追加单!$A$1:$A$65536)-7,COLUMN([15]追加单!#REF!))</definedName>
    <definedName name="_______________A01" localSheetId="1">#REF!</definedName>
    <definedName name="___________A01" localSheetId="1">#REF!</definedName>
    <definedName name="__________A01" localSheetId="1">#REF!</definedName>
    <definedName name="_________qyc1234" localSheetId="1">#REF!</definedName>
    <definedName name="________A01" localSheetId="1">#REF!</definedName>
    <definedName name="________qyc1234" localSheetId="1">#REF!</definedName>
    <definedName name="_______A01" localSheetId="1">#REF!</definedName>
    <definedName name="_______qyc1234" localSheetId="1">#REF!</definedName>
    <definedName name="_____qyc1234" localSheetId="1">#REF!</definedName>
    <definedName name="____1A01_" localSheetId="1">#REF!</definedName>
    <definedName name="____qyc1234" localSheetId="1">#REF!</definedName>
    <definedName name="___1A01_" localSheetId="1">#REF!</definedName>
    <definedName name="___qyc1234" localSheetId="1">#REF!</definedName>
    <definedName name="__2A01_" localSheetId="1">#REF!</definedName>
    <definedName name="_2A01_" localSheetId="1">#REF!</definedName>
    <definedName name="_qyc1234" localSheetId="1">#REF!</definedName>
    <definedName name="_________________A01" localSheetId="1">#REF!</definedName>
    <definedName name="___________qyc1234" localSheetId="1">#REF!</definedName>
    <definedName name="分类" localSheetId="1">#REF!</definedName>
    <definedName name="行业" localSheetId="1">[32]Sheet1!$W$2:$W$9</definedName>
    <definedName name="市州" localSheetId="1">[32]Sheet1!$A$2:$U$2</definedName>
    <definedName name="形式" localSheetId="1">#REF!</definedName>
    <definedName name="_________A01" localSheetId="1">#REF!</definedName>
    <definedName name="______A01" localSheetId="1">#REF!</definedName>
    <definedName name="______qyc1234" localSheetId="1">#REF!</definedName>
    <definedName name="_____A01" localSheetId="1">#REF!</definedName>
    <definedName name="__qyc1234" localSheetId="1">#REF!</definedName>
    <definedName name="___________________A01" localSheetId="1">#REF!</definedName>
    <definedName name="__________qyc1234" localSheetId="1">#REF!</definedName>
    <definedName name="_____________________A01" localSheetId="1">#REF!</definedName>
    <definedName name="______________________A01" localSheetId="1">#REF!</definedName>
    <definedName name="___a02" localSheetId="1">#REF!</definedName>
    <definedName name="___a05" localSheetId="1">#REF!</definedName>
    <definedName name="____________qyc1234" localSheetId="1">#REF!</definedName>
    <definedName name="_________________qyc1234" localSheetId="1">#REF!</definedName>
    <definedName name="__________a02" localSheetId="1">#REF!</definedName>
    <definedName name="xb" localSheetId="1">[33]数据输入说明!$B$5:$B$6</definedName>
    <definedName name="____________A01" localSheetId="1">#REF!</definedName>
    <definedName name="Database" localSheetId="1" hidden="1">#REF!</definedName>
    <definedName name="___A01" localSheetId="3">#REF!</definedName>
    <definedName name="__1A01_" localSheetId="3">#REF!</definedName>
    <definedName name="__2a02_" localSheetId="3">#REF!</definedName>
    <definedName name="__3a05_" localSheetId="3">#REF!</definedName>
    <definedName name="__A01" localSheetId="3">#REF!</definedName>
    <definedName name="_1A01_" localSheetId="3">#REF!</definedName>
    <definedName name="_2a02_" localSheetId="3">#REF!</definedName>
    <definedName name="_2a05_" localSheetId="3">#REF!</definedName>
    <definedName name="_3a05_" localSheetId="3">#REF!</definedName>
    <definedName name="_A01" localSheetId="3">#REF!</definedName>
    <definedName name="_a02" localSheetId="3">#REF!</definedName>
    <definedName name="_a05" localSheetId="3">#REF!</definedName>
    <definedName name="____A01" localSheetId="3">#REF!</definedName>
    <definedName name="__a02" localSheetId="3">#REF!</definedName>
    <definedName name="__a05" localSheetId="3">#REF!</definedName>
    <definedName name="aaa" localSheetId="3">#REF!</definedName>
    <definedName name="aaaa" localSheetId="3">#REF!</definedName>
    <definedName name="cbv" localSheetId="3">#REF!</definedName>
    <definedName name="pint" localSheetId="3">#REF!</definedName>
    <definedName name="_xlnm.Print_Titles" localSheetId="3">政府性基金收入调整!$1:$4</definedName>
    <definedName name="s" localSheetId="3">#REF!</definedName>
    <definedName name="shoot" localSheetId="3">#REF!</definedName>
    <definedName name="shou" localSheetId="3">#REF!</definedName>
    <definedName name="shui" localSheetId="3">#REF!</definedName>
    <definedName name="xin" localSheetId="3">#REF!</definedName>
    <definedName name="zhichu" localSheetId="3">#REF!</definedName>
    <definedName name="zxzj" localSheetId="3">#REF!</definedName>
    <definedName name="地区名称" localSheetId="3">#REF!</definedName>
    <definedName name="核算项目余额表" localSheetId="3">#REF!</definedName>
    <definedName name="旧" localSheetId="3">#REF!</definedName>
    <definedName name="科目余额表" localSheetId="3">#REF!</definedName>
    <definedName name="收入" localSheetId="3">#REF!</definedName>
    <definedName name="收入预算2" localSheetId="3">#REF!</definedName>
    <definedName name="收入预算4" localSheetId="3">#REF!</definedName>
    <definedName name="收支预算" localSheetId="3">#REF!</definedName>
    <definedName name="新" localSheetId="3">#REF!</definedName>
    <definedName name="新建" localSheetId="3">#REF!</definedName>
    <definedName name="支出" localSheetId="3">#REF!</definedName>
    <definedName name="重复" localSheetId="3">#REF!</definedName>
    <definedName name="重复3" localSheetId="3">#REF!</definedName>
    <definedName name="___A08" localSheetId="3">'[1]A01-1'!$A$5:$C$36</definedName>
    <definedName name="__A08" localSheetId="3">'[1]A01-1'!$A$5:$C$36</definedName>
    <definedName name="_2A08_" localSheetId="3">'[1]A01-1'!$A$5:$C$36</definedName>
    <definedName name="_4A08_" localSheetId="3">'[2]A01-1'!$A$5:$C$36</definedName>
    <definedName name="_5A081_" localSheetId="3">'[3]A01-1'!$A$5:$C$36</definedName>
    <definedName name="_A08" localSheetId="3">'[1]A01-1'!$A$5:$C$36</definedName>
    <definedName name="ha" localSheetId="3">'[11]A01-1'!$A$5:$C$36</definedName>
    <definedName name="_xlnm.Print_Area" localSheetId="3">政府性基金收入调整!$A$5:$E$26</definedName>
    <definedName name="透视源_追加单" localSheetId="3">OFFSET([15]追加单!$A$10,0,0,COUNTA([15]追加单!$A$1:$A$65536)-7,COLUMN([15]追加单!#REF!))</definedName>
    <definedName name="_______________A01" localSheetId="3">#REF!</definedName>
    <definedName name="___________A01" localSheetId="3">#REF!</definedName>
    <definedName name="__________A01" localSheetId="3">#REF!</definedName>
    <definedName name="_________qyc1234" localSheetId="3">#REF!</definedName>
    <definedName name="________A01" localSheetId="3">#REF!</definedName>
    <definedName name="________qyc1234" localSheetId="3">#REF!</definedName>
    <definedName name="_______A01" localSheetId="3">#REF!</definedName>
    <definedName name="_______qyc1234" localSheetId="3">#REF!</definedName>
    <definedName name="_____qyc1234" localSheetId="3">#REF!</definedName>
    <definedName name="____1A01_" localSheetId="3">#REF!</definedName>
    <definedName name="____qyc1234" localSheetId="3">#REF!</definedName>
    <definedName name="___1A01_" localSheetId="3">#REF!</definedName>
    <definedName name="___qyc1234" localSheetId="3">#REF!</definedName>
    <definedName name="__2A01_" localSheetId="3">#REF!</definedName>
    <definedName name="_2A01_" localSheetId="3">#REF!</definedName>
    <definedName name="_qyc1234" localSheetId="3">#REF!</definedName>
    <definedName name="_________________A01" localSheetId="3">#REF!</definedName>
    <definedName name="___________qyc1234" localSheetId="3">#REF!</definedName>
    <definedName name="分类" localSheetId="3">#REF!</definedName>
    <definedName name="行业" localSheetId="3">[32]Sheet1!$W$2:$W$9</definedName>
    <definedName name="市州" localSheetId="3">[32]Sheet1!$A$2:$U$2</definedName>
    <definedName name="形式" localSheetId="3">#REF!</definedName>
    <definedName name="_________A01" localSheetId="3">#REF!</definedName>
    <definedName name="______A01" localSheetId="3">#REF!</definedName>
    <definedName name="______qyc1234" localSheetId="3">#REF!</definedName>
    <definedName name="_____A01" localSheetId="3">#REF!</definedName>
    <definedName name="__qyc1234" localSheetId="3">#REF!</definedName>
    <definedName name="___________________A01" localSheetId="3">#REF!</definedName>
    <definedName name="__________qyc1234" localSheetId="3">#REF!</definedName>
    <definedName name="_____________________A01" localSheetId="3">#REF!</definedName>
    <definedName name="______________________A01" localSheetId="3">#REF!</definedName>
    <definedName name="___a02" localSheetId="3">#REF!</definedName>
    <definedName name="___a05" localSheetId="3">#REF!</definedName>
    <definedName name="____________qyc1234" localSheetId="3">#REF!</definedName>
    <definedName name="_________________qyc1234" localSheetId="3">#REF!</definedName>
    <definedName name="__________a02" localSheetId="3">#REF!</definedName>
    <definedName name="xb" localSheetId="3">[33]数据输入说明!$B$5:$B$6</definedName>
    <definedName name="____________A01" localSheetId="3">#REF!</definedName>
    <definedName name="Database" localSheetId="3" hidden="1">#REF!</definedName>
    <definedName name="___A01" localSheetId="4">#REF!</definedName>
    <definedName name="___A08" localSheetId="4">'[1]A01-1'!$A$5:$C$36</definedName>
    <definedName name="__1A01_" localSheetId="4">#REF!</definedName>
    <definedName name="__2a02_" localSheetId="4">#REF!</definedName>
    <definedName name="__3a05_" localSheetId="4">#REF!</definedName>
    <definedName name="__A01" localSheetId="4">#REF!</definedName>
    <definedName name="__A08" localSheetId="4">'[1]A01-1'!$A$5:$C$36</definedName>
    <definedName name="_1A01_" localSheetId="4">#REF!</definedName>
    <definedName name="_2a02_" localSheetId="4">#REF!</definedName>
    <definedName name="_2a05_" localSheetId="4">#REF!</definedName>
    <definedName name="_2A08_" localSheetId="4">'[1]A01-1'!$A$5:$C$36</definedName>
    <definedName name="_3a05_" localSheetId="4">#REF!</definedName>
    <definedName name="_4A08_" localSheetId="4">'[2]A01-1'!$A$5:$C$36</definedName>
    <definedName name="_5A081_" localSheetId="4">'[3]A01-1'!$A$5:$C$36</definedName>
    <definedName name="_A01" localSheetId="4">#REF!</definedName>
    <definedName name="_a02" localSheetId="4">#REF!</definedName>
    <definedName name="_a05" localSheetId="4">#REF!</definedName>
    <definedName name="_A08" localSheetId="4">'[1]A01-1'!$A$5:$C$36</definedName>
    <definedName name="____A01" localSheetId="4">#REF!</definedName>
    <definedName name="__a02" localSheetId="4">#REF!</definedName>
    <definedName name="__a05" localSheetId="4">#REF!</definedName>
    <definedName name="aaa" localSheetId="4">#REF!</definedName>
    <definedName name="aaaa" localSheetId="4">#REF!</definedName>
    <definedName name="cbv" localSheetId="4">#REF!</definedName>
    <definedName name="ha" localSheetId="4">'[11]A01-1'!$A$5:$C$36</definedName>
    <definedName name="pint" localSheetId="4">#REF!</definedName>
    <definedName name="_xlnm.Print_Area" localSheetId="4">政府性基金支出调整!$A$5:$E$25</definedName>
    <definedName name="_xlnm.Print_Titles" localSheetId="4">政府性基金支出调整!$1:$4</definedName>
    <definedName name="s" localSheetId="4">#REF!</definedName>
    <definedName name="shoot" localSheetId="4">#REF!</definedName>
    <definedName name="shou" localSheetId="4">#REF!</definedName>
    <definedName name="shui" localSheetId="4">#REF!</definedName>
    <definedName name="xin" localSheetId="4">#REF!</definedName>
    <definedName name="zhichu" localSheetId="4">#REF!</definedName>
    <definedName name="zxzj" localSheetId="4">#REF!</definedName>
    <definedName name="地区名称" localSheetId="4">#REF!</definedName>
    <definedName name="核算项目余额表" localSheetId="4">#REF!</definedName>
    <definedName name="旧" localSheetId="4">#REF!</definedName>
    <definedName name="科目余额表" localSheetId="4">#REF!</definedName>
    <definedName name="收入" localSheetId="4">#REF!</definedName>
    <definedName name="收入预算2" localSheetId="4">#REF!</definedName>
    <definedName name="收入预算4" localSheetId="4">#REF!</definedName>
    <definedName name="收支预算" localSheetId="4">#REF!</definedName>
    <definedName name="透视源_追加单" localSheetId="4">OFFSET([15]追加单!$A$10,0,0,COUNTA([15]追加单!$A$1:$A$65536)-7,COLUMN([15]追加单!#REF!))</definedName>
    <definedName name="新" localSheetId="4">#REF!</definedName>
    <definedName name="新建" localSheetId="4">#REF!</definedName>
    <definedName name="支出" localSheetId="4">#REF!</definedName>
    <definedName name="重复" localSheetId="4">#REF!</definedName>
    <definedName name="重复3" localSheetId="4">#REF!</definedName>
    <definedName name="_______________A01" localSheetId="4">#REF!</definedName>
    <definedName name="___________A01" localSheetId="4">#REF!</definedName>
    <definedName name="__________A01" localSheetId="4">#REF!</definedName>
    <definedName name="_________qyc1234" localSheetId="4">#REF!</definedName>
    <definedName name="________A01" localSheetId="4">#REF!</definedName>
    <definedName name="________qyc1234" localSheetId="4">#REF!</definedName>
    <definedName name="_______A01" localSheetId="4">#REF!</definedName>
    <definedName name="_______qyc1234" localSheetId="4">#REF!</definedName>
    <definedName name="_____qyc1234" localSheetId="4">#REF!</definedName>
    <definedName name="____1A01_" localSheetId="4">#REF!</definedName>
    <definedName name="____qyc1234" localSheetId="4">#REF!</definedName>
    <definedName name="___1A01_" localSheetId="4">#REF!</definedName>
    <definedName name="___qyc1234" localSheetId="4">#REF!</definedName>
    <definedName name="__2A01_" localSheetId="4">#REF!</definedName>
    <definedName name="_2A01_" localSheetId="4">#REF!</definedName>
    <definedName name="_qyc1234" localSheetId="4">#REF!</definedName>
    <definedName name="_________________A01" localSheetId="4">#REF!</definedName>
    <definedName name="___________qyc1234" localSheetId="4">#REF!</definedName>
    <definedName name="分类" localSheetId="4">#REF!</definedName>
    <definedName name="形式" localSheetId="4">#REF!</definedName>
    <definedName name="_________A01" localSheetId="4">#REF!</definedName>
    <definedName name="______A01" localSheetId="4">#REF!</definedName>
    <definedName name="______qyc1234" localSheetId="4">#REF!</definedName>
    <definedName name="_____A01" localSheetId="4">#REF!</definedName>
    <definedName name="__qyc1234" localSheetId="4">#REF!</definedName>
    <definedName name="___________________A01" localSheetId="4">#REF!</definedName>
    <definedName name="__________qyc1234" localSheetId="4">#REF!</definedName>
    <definedName name="_____________________A01" localSheetId="4">#REF!</definedName>
    <definedName name="______________________A01" localSheetId="4">#REF!</definedName>
    <definedName name="___a02" localSheetId="4">#REF!</definedName>
    <definedName name="___a05" localSheetId="4">#REF!</definedName>
    <definedName name="____________qyc1234" localSheetId="4">#REF!</definedName>
    <definedName name="_________________qyc1234" localSheetId="4">#REF!</definedName>
    <definedName name="__________a02" localSheetId="4">#REF!</definedName>
    <definedName name="____________A01" localSheetId="4">#REF!</definedName>
    <definedName name="Database" localSheetId="4" hidden="1">#REF!</definedName>
    <definedName name="___A01" localSheetId="2">#REF!</definedName>
    <definedName name="__1A01_" localSheetId="2">#REF!</definedName>
    <definedName name="__2a02_" localSheetId="2">#REF!</definedName>
    <definedName name="__3a05_" localSheetId="2">#REF!</definedName>
    <definedName name="__A01" localSheetId="2">#REF!</definedName>
    <definedName name="_1A01_" localSheetId="2">#REF!</definedName>
    <definedName name="_2a02_" localSheetId="2">#REF!</definedName>
    <definedName name="_2a05_" localSheetId="2">#REF!</definedName>
    <definedName name="_3a05_" localSheetId="2">#REF!</definedName>
    <definedName name="_A01" localSheetId="2">#REF!</definedName>
    <definedName name="_a02" localSheetId="2">#REF!</definedName>
    <definedName name="_a05" localSheetId="2">#REF!</definedName>
    <definedName name="____A01" localSheetId="2">#REF!</definedName>
    <definedName name="__a02" localSheetId="2">#REF!</definedName>
    <definedName name="__a05" localSheetId="2">#REF!</definedName>
    <definedName name="aaa" localSheetId="2">#REF!</definedName>
    <definedName name="aaaa" localSheetId="2">#REF!</definedName>
    <definedName name="cbv" localSheetId="2">#REF!</definedName>
    <definedName name="pint" localSheetId="2">#REF!</definedName>
    <definedName name="s" localSheetId="2">#REF!</definedName>
    <definedName name="shoot" localSheetId="2">#REF!</definedName>
    <definedName name="shou" localSheetId="2">#REF!</definedName>
    <definedName name="shui" localSheetId="2">#REF!</definedName>
    <definedName name="xin" localSheetId="2">#REF!</definedName>
    <definedName name="zhichu" localSheetId="2">#REF!</definedName>
    <definedName name="zxzj" localSheetId="2">#REF!</definedName>
    <definedName name="地区名称" localSheetId="2">#REF!</definedName>
    <definedName name="核算项目余额表" localSheetId="2">#REF!</definedName>
    <definedName name="旧" localSheetId="2">#REF!</definedName>
    <definedName name="科目余额表" localSheetId="2">#REF!</definedName>
    <definedName name="收入" localSheetId="2">#REF!</definedName>
    <definedName name="收入预算2" localSheetId="2">#REF!</definedName>
    <definedName name="收入预算4" localSheetId="2">#REF!</definedName>
    <definedName name="收支预算" localSheetId="2">#REF!</definedName>
    <definedName name="新" localSheetId="2">#REF!</definedName>
    <definedName name="新建" localSheetId="2">#REF!</definedName>
    <definedName name="支出" localSheetId="2">#REF!</definedName>
    <definedName name="重复" localSheetId="2">#REF!</definedName>
    <definedName name="重复3" localSheetId="2">#REF!</definedName>
    <definedName name="_______________A01" localSheetId="2">#REF!</definedName>
    <definedName name="___________A01" localSheetId="2">#REF!</definedName>
    <definedName name="__________A01" localSheetId="2">#REF!</definedName>
    <definedName name="_________qyc1234" localSheetId="2">#REF!</definedName>
    <definedName name="________A01" localSheetId="2">#REF!</definedName>
    <definedName name="________qyc1234" localSheetId="2">#REF!</definedName>
    <definedName name="_______A01" localSheetId="2">#REF!</definedName>
    <definedName name="_______qyc1234" localSheetId="2">#REF!</definedName>
    <definedName name="_____qyc1234" localSheetId="2">#REF!</definedName>
    <definedName name="____1A01_" localSheetId="2">#REF!</definedName>
    <definedName name="____qyc1234" localSheetId="2">#REF!</definedName>
    <definedName name="___1A01_" localSheetId="2">#REF!</definedName>
    <definedName name="___qyc1234" localSheetId="2">#REF!</definedName>
    <definedName name="__2A01_" localSheetId="2">#REF!</definedName>
    <definedName name="_2A01_" localSheetId="2">#REF!</definedName>
    <definedName name="_qyc1234" localSheetId="2">#REF!</definedName>
    <definedName name="_________________A01" localSheetId="2">#REF!</definedName>
    <definedName name="___________qyc1234" localSheetId="2">#REF!</definedName>
    <definedName name="分类" localSheetId="2">#REF!</definedName>
    <definedName name="行业" localSheetId="2">[34]Sheet1!$W$2:$W$9</definedName>
    <definedName name="市州" localSheetId="2">[34]Sheet1!$A$2:$U$2</definedName>
    <definedName name="形式" localSheetId="2">#REF!</definedName>
    <definedName name="_________A01" localSheetId="2">#REF!</definedName>
    <definedName name="______A01" localSheetId="2">#REF!</definedName>
    <definedName name="______qyc1234" localSheetId="2">#REF!</definedName>
    <definedName name="_____A01" localSheetId="2">#REF!</definedName>
    <definedName name="__qyc1234" localSheetId="2">#REF!</definedName>
    <definedName name="___________________A01" localSheetId="2">#REF!</definedName>
    <definedName name="__________qyc1234" localSheetId="2">#REF!</definedName>
    <definedName name="_____________________A01" localSheetId="2">#REF!</definedName>
    <definedName name="______________________A01" localSheetId="2">#REF!</definedName>
    <definedName name="___a02" localSheetId="2">#REF!</definedName>
    <definedName name="___a05" localSheetId="2">#REF!</definedName>
    <definedName name="____________qyc1234" localSheetId="2">#REF!</definedName>
    <definedName name="_________________qyc1234" localSheetId="2">#REF!</definedName>
    <definedName name="__________a02" localSheetId="2">#REF!</definedName>
    <definedName name="xb" localSheetId="2">[35]数据输入说明!$B$5:$B$6</definedName>
    <definedName name="____________A01" localSheetId="2">#REF!</definedName>
    <definedName name="Database" localSheetId="2" hidden="1">#REF!</definedName>
    <definedName name="_xlnm.Print_Area" localSheetId="2">一般公共预算支出调整!$A$5:$F$471</definedName>
    <definedName name="_xlnm.Print_Titles" localSheetId="2">一般公共预算支出调整!$1:$4</definedName>
    <definedName name="___A01" localSheetId="0">#REF!</definedName>
    <definedName name="___A08" localSheetId="0">'[40]A01-1'!$A$5:$C$36</definedName>
    <definedName name="__1A01_" localSheetId="0">#REF!</definedName>
    <definedName name="__2a02_" localSheetId="0">#REF!</definedName>
    <definedName name="__3a05_" localSheetId="0">#REF!</definedName>
    <definedName name="__4A08_" localSheetId="0">'[37]A01-1'!$A$5:$C$36</definedName>
    <definedName name="__5A081_" localSheetId="0">'[44]A01-1'!$A$5:$C$36</definedName>
    <definedName name="__A01" localSheetId="0">#REF!</definedName>
    <definedName name="__A08" localSheetId="0">'[37]A01-1'!$A$5:$C$36</definedName>
    <definedName name="_1A01_" localSheetId="0">#REF!</definedName>
    <definedName name="_2a02_" localSheetId="0">#REF!</definedName>
    <definedName name="_2a05_" localSheetId="0">#REF!</definedName>
    <definedName name="_2A08_" localSheetId="0">'[41]A01-1'!$A$5:$C$36</definedName>
    <definedName name="_3a05_" localSheetId="0">#REF!</definedName>
    <definedName name="_4A08_" localSheetId="0">'[37]A01-1'!$A$5:$C$36</definedName>
    <definedName name="_5A081_" localSheetId="0">'[44]A01-1'!$A$5:$C$36</definedName>
    <definedName name="_A01" localSheetId="0">#REF!</definedName>
    <definedName name="_a02" localSheetId="0">#REF!</definedName>
    <definedName name="_a05" localSheetId="0">#REF!</definedName>
    <definedName name="_A08" localSheetId="0">'[37]A01-1'!$A$5:$C$36</definedName>
    <definedName name="_A081" localSheetId="0">'[45]A01-1'!$A$5:$C$36</definedName>
    <definedName name="a" localSheetId="0">#N/A</definedName>
    <definedName name="a0" localSheetId="0">'[44]A01-1'!$A$5:$C$36</definedName>
    <definedName name="____A01" localSheetId="0">#REF!</definedName>
    <definedName name="__a02" localSheetId="0">#REF!</definedName>
    <definedName name="__a05" localSheetId="0">#REF!</definedName>
    <definedName name="____A08" localSheetId="0">'[40]A01-1'!$A$5:$C$36</definedName>
    <definedName name="__A081" localSheetId="0">'[45]A01-1'!$A$5:$C$36</definedName>
    <definedName name="aaa" localSheetId="0">#REF!</definedName>
    <definedName name="aaaa" localSheetId="0">#REF!</definedName>
    <definedName name="cbv" localSheetId="0">#REF!</definedName>
    <definedName name="pint" localSheetId="0">#REF!</definedName>
    <definedName name="_xlnm.Print_Titles" localSheetId="0">目录!$1:$2</definedName>
    <definedName name="s" localSheetId="0">#N/A</definedName>
    <definedName name="shoot" localSheetId="0">#REF!</definedName>
    <definedName name="shou" localSheetId="0">#REF!</definedName>
    <definedName name="shui" localSheetId="0">#REF!</definedName>
    <definedName name="xin" localSheetId="0">#REF!</definedName>
    <definedName name="zhichu" localSheetId="0">#REF!</definedName>
    <definedName name="zxzj" localSheetId="0">#REF!</definedName>
    <definedName name="比较" localSheetId="0">'[46]12总表1'!A1-'[46]11总表1'!A1</definedName>
    <definedName name="财力3" localSheetId="0">'[47]A01-1'!$A$5:$C$36</definedName>
    <definedName name="地区名称" localSheetId="0">#REF!</definedName>
    <definedName name="核算项目余额表" localSheetId="0">#REF!</definedName>
    <definedName name="旧" localSheetId="0">#REF!</definedName>
    <definedName name="科目余额表" localSheetId="0">#REF!</definedName>
    <definedName name="区县小计_正数" localSheetId="0">SUM([48]批复变化!$B$12:$B$20*([48]批复变化!$B$12:$B$20&gt;0))</definedName>
    <definedName name="上年比较" localSheetId="0">'[46]12总表1'!A1-'[46]11总表1'!A1</definedName>
    <definedName name="收入" localSheetId="0">#REF!</definedName>
    <definedName name="收入预算2" localSheetId="0">#REF!</definedName>
    <definedName name="收入预算4" localSheetId="0">#REF!</definedName>
    <definedName name="收支预算" localSheetId="0">#REF!</definedName>
    <definedName name="新" localSheetId="0">#REF!</definedName>
    <definedName name="新建" localSheetId="0">#REF!</definedName>
    <definedName name="支出" localSheetId="0">#REF!</definedName>
    <definedName name="重复" localSheetId="0">#REF!</definedName>
    <definedName name="重复3" localSheetId="0">#REF!</definedName>
    <definedName name="_______________A01" localSheetId="0">#REF!</definedName>
    <definedName name="_______________A08" localSheetId="0">'[37]A01-1'!$A$5:$C$36</definedName>
    <definedName name="___________A01" localSheetId="0">#REF!</definedName>
    <definedName name="___________A08" localSheetId="0">'[38]A01-1'!$A$5:$C$36</definedName>
    <definedName name="__________A01" localSheetId="0">#REF!</definedName>
    <definedName name="__________A08" localSheetId="0">'[38]A01-1'!$A$5:$C$36</definedName>
    <definedName name="_________A08" localSheetId="0">'[36]A01-1'!$A$5:$C$36</definedName>
    <definedName name="_________qyc1234" localSheetId="0">#REF!</definedName>
    <definedName name="________A01" localSheetId="0">#REF!</definedName>
    <definedName name="________A08" localSheetId="0">'[38]A01-1'!$A$5:$C$36</definedName>
    <definedName name="________qyc1234" localSheetId="0">#REF!</definedName>
    <definedName name="_______A01" localSheetId="0">#REF!</definedName>
    <definedName name="_______A08" localSheetId="0">'[36]A01-1'!$A$5:$C$36</definedName>
    <definedName name="_______qyc1234" localSheetId="0">#REF!</definedName>
    <definedName name="______A08" localSheetId="0">'[36]A01-1'!$A$5:$C$36</definedName>
    <definedName name="_____A08" localSheetId="0">'[36]A01-1'!$A$5:$C$36</definedName>
    <definedName name="_____qyc1234" localSheetId="0">#REF!</definedName>
    <definedName name="____1A01_" localSheetId="0">#REF!</definedName>
    <definedName name="____2A08_" localSheetId="0">'[39]A01-1'!$A$5:$C$36</definedName>
    <definedName name="____qyc1234" localSheetId="0">#REF!</definedName>
    <definedName name="___1A01_" localSheetId="0">#REF!</definedName>
    <definedName name="___2A08_" localSheetId="0">'[37]A01-1'!$A$5:$C$36</definedName>
    <definedName name="___qyc1234" localSheetId="0">#REF!</definedName>
    <definedName name="__2A01_" localSheetId="0">#REF!</definedName>
    <definedName name="__2A08_" localSheetId="0">'[37]A01-1'!$A$5:$C$36</definedName>
    <definedName name="_2A01_" localSheetId="0">#REF!</definedName>
    <definedName name="_a8756" localSheetId="0">'[42]A01-1'!$A$5:$C$36</definedName>
    <definedName name="_qyc1234" localSheetId="0">#REF!</definedName>
    <definedName name="_________________A01" localSheetId="0">#REF!</definedName>
    <definedName name="__________________A08" localSheetId="0">'[42]A01-1'!$A$5:$C$36</definedName>
    <definedName name="___________qyc1234" localSheetId="0">#REF!</definedName>
    <definedName name="分类" localSheetId="0">#REF!</definedName>
    <definedName name="形式" localSheetId="0">#REF!</definedName>
    <definedName name="性质" localSheetId="0">[43]Sheet2!$A$1:$A$4</definedName>
    <definedName name="_____________A08" localSheetId="0">'[42]A01-1'!$A$5:$C$36</definedName>
    <definedName name="_________A01" localSheetId="0">#REF!</definedName>
    <definedName name="______A01" localSheetId="0">#REF!</definedName>
    <definedName name="______qyc1234" localSheetId="0">#REF!</definedName>
    <definedName name="_____A01" localSheetId="0">#REF!</definedName>
    <definedName name="__qyc1234" localSheetId="0">#REF!</definedName>
    <definedName name="___________________A01" localSheetId="0">#REF!</definedName>
    <definedName name="__________qyc1234" localSheetId="0">#REF!</definedName>
    <definedName name="_____________________A01" localSheetId="0">#REF!</definedName>
    <definedName name="______________________A01" localSheetId="0">#REF!</definedName>
    <definedName name="___a02" localSheetId="0">#REF!</definedName>
    <definedName name="___a05" localSheetId="0">#REF!</definedName>
    <definedName name="___A081" localSheetId="0">'[45]A01-1'!$A$5:$C$36</definedName>
    <definedName name="____________qyc1234" localSheetId="0">#REF!</definedName>
    <definedName name="_________________qyc1234" localSheetId="0">#REF!</definedName>
    <definedName name="__________a02" localSheetId="0">#REF!</definedName>
    <definedName name="____________A01" localSheetId="0">#REF!</definedName>
    <definedName name="____________A08" localSheetId="0">'[38]A01-1'!$A$5:$C$36</definedName>
    <definedName name="Database" localSheetId="0" hidden="1">#REF!</definedName>
    <definedName name="_xlnm.Print_Area" localSheetId="0">目录!$A$1:$A$13</definedName>
    <definedName name="___A01" localSheetId="5">#REF!</definedName>
    <definedName name="__1A01_" localSheetId="5">#REF!</definedName>
    <definedName name="__2a02_" localSheetId="5">#REF!</definedName>
    <definedName name="__3a05_" localSheetId="5">#REF!</definedName>
    <definedName name="__A01" localSheetId="5">#REF!</definedName>
    <definedName name="_1A01_" localSheetId="5">#REF!</definedName>
    <definedName name="_2a02_" localSheetId="5">#REF!</definedName>
    <definedName name="_2a05_" localSheetId="5">#REF!</definedName>
    <definedName name="_3a05_" localSheetId="5">#REF!</definedName>
    <definedName name="_A01" localSheetId="5">#REF!</definedName>
    <definedName name="_a02" localSheetId="5">#REF!</definedName>
    <definedName name="_a05" localSheetId="5">#REF!</definedName>
    <definedName name="____A01" localSheetId="5">#REF!</definedName>
    <definedName name="__a02" localSheetId="5">#REF!</definedName>
    <definedName name="__a05" localSheetId="5">#REF!</definedName>
    <definedName name="aaa" localSheetId="5">#REF!</definedName>
    <definedName name="aaaa" localSheetId="5">#REF!</definedName>
    <definedName name="cbv" localSheetId="5">#REF!</definedName>
    <definedName name="pint" localSheetId="5">#REF!</definedName>
    <definedName name="s" localSheetId="5">#REF!</definedName>
    <definedName name="shoot" localSheetId="5">#REF!</definedName>
    <definedName name="shou" localSheetId="5">#REF!</definedName>
    <definedName name="shui" localSheetId="5">#REF!</definedName>
    <definedName name="xin" localSheetId="5">#REF!</definedName>
    <definedName name="zhichu" localSheetId="5">#REF!</definedName>
    <definedName name="zxzj" localSheetId="5">#REF!</definedName>
    <definedName name="地区名称" localSheetId="5">#REF!</definedName>
    <definedName name="核算项目余额表" localSheetId="5">#REF!</definedName>
    <definedName name="旧" localSheetId="5">#REF!</definedName>
    <definedName name="科目余额表" localSheetId="5">#REF!</definedName>
    <definedName name="收入" localSheetId="5">#REF!</definedName>
    <definedName name="收入预算2" localSheetId="5">#REF!</definedName>
    <definedName name="收入预算4" localSheetId="5">#REF!</definedName>
    <definedName name="收支预算" localSheetId="5">#REF!</definedName>
    <definedName name="透视源_追加单" localSheetId="5">OFFSET([15]追加单!$A$10,0,0,COUNTA([15]追加单!$A:$A)-7,COLUMN([15]追加单!#REF!))</definedName>
    <definedName name="新" localSheetId="5">#REF!</definedName>
    <definedName name="新建" localSheetId="5">#REF!</definedName>
    <definedName name="支出" localSheetId="5">#REF!</definedName>
    <definedName name="重复" localSheetId="5">#REF!</definedName>
    <definedName name="重复3" localSheetId="5">#REF!</definedName>
    <definedName name="_______________A01" localSheetId="5">#REF!</definedName>
    <definedName name="___________A01" localSheetId="5">#REF!</definedName>
    <definedName name="__________A01" localSheetId="5">#REF!</definedName>
    <definedName name="_________qyc1234" localSheetId="5">#REF!</definedName>
    <definedName name="________A01" localSheetId="5">#REF!</definedName>
    <definedName name="________qyc1234" localSheetId="5">#REF!</definedName>
    <definedName name="_______A01" localSheetId="5">#REF!</definedName>
    <definedName name="_______qyc1234" localSheetId="5">#REF!</definedName>
    <definedName name="_____qyc1234" localSheetId="5">#REF!</definedName>
    <definedName name="____1A01_" localSheetId="5">#REF!</definedName>
    <definedName name="____qyc1234" localSheetId="5">#REF!</definedName>
    <definedName name="___1A01_" localSheetId="5">#REF!</definedName>
    <definedName name="___qyc1234" localSheetId="5">#REF!</definedName>
    <definedName name="__2A01_" localSheetId="5">#REF!</definedName>
    <definedName name="_2A01_" localSheetId="5">#REF!</definedName>
    <definedName name="_qyc1234" localSheetId="5">#REF!</definedName>
    <definedName name="_________________A01" localSheetId="5">#REF!</definedName>
    <definedName name="___________qyc1234" localSheetId="5">#REF!</definedName>
    <definedName name="分类" localSheetId="5">#REF!</definedName>
    <definedName name="形式" localSheetId="5">#REF!</definedName>
    <definedName name="_________A01" localSheetId="5">#REF!</definedName>
    <definedName name="______A01" localSheetId="5">#REF!</definedName>
    <definedName name="______qyc1234" localSheetId="5">#REF!</definedName>
    <definedName name="_____A01" localSheetId="5">#REF!</definedName>
    <definedName name="__qyc1234" localSheetId="5">#REF!</definedName>
    <definedName name="___________________A01" localSheetId="5">#REF!</definedName>
    <definedName name="__________qyc1234" localSheetId="5">#REF!</definedName>
    <definedName name="_____________________A01" localSheetId="5">#REF!</definedName>
    <definedName name="______________________A01" localSheetId="5">#REF!</definedName>
    <definedName name="___a02" localSheetId="5">#REF!</definedName>
    <definedName name="___a05" localSheetId="5">#REF!</definedName>
    <definedName name="____________qyc1234" localSheetId="5">#REF!</definedName>
    <definedName name="_________________qyc1234" localSheetId="5">#REF!</definedName>
    <definedName name="__________a02" localSheetId="5">#REF!</definedName>
    <definedName name="____________A01" localSheetId="5">#REF!</definedName>
    <definedName name="Database" localSheetId="5" hidden="1">#REF!</definedName>
    <definedName name="_____________A01">#REF!</definedName>
    <definedName name="____a02">#REF!</definedName>
    <definedName name="____a05">#REF!</definedName>
    <definedName name="__________________________A08">'[8]A01-1'!$A$5:$C$36</definedName>
    <definedName name="____A081">'[9]A01-1'!$A$5:$C$36</definedName>
    <definedName name="____a11">'[4]A01-1'!$A$5:$C$36</definedName>
    <definedName name="_xlnm.Print_Area" localSheetId="5">国有资本经营预算收入调整!$A$1:$E$15</definedName>
    <definedName name="___A01" localSheetId="6">#REF!</definedName>
    <definedName name="__1A01_" localSheetId="6">#REF!</definedName>
    <definedName name="__2a02_" localSheetId="6">#REF!</definedName>
    <definedName name="__3a05_" localSheetId="6">#REF!</definedName>
    <definedName name="__A01" localSheetId="6">#REF!</definedName>
    <definedName name="_1A01_" localSheetId="6">#REF!</definedName>
    <definedName name="_2a02_" localSheetId="6">#REF!</definedName>
    <definedName name="_2a05_" localSheetId="6">#REF!</definedName>
    <definedName name="_3a05_" localSheetId="6">#REF!</definedName>
    <definedName name="_A01" localSheetId="6">#REF!</definedName>
    <definedName name="_a02" localSheetId="6">#REF!</definedName>
    <definedName name="_a05" localSheetId="6">#REF!</definedName>
    <definedName name="____A01" localSheetId="6">#REF!</definedName>
    <definedName name="__a02" localSheetId="6">#REF!</definedName>
    <definedName name="__a05" localSheetId="6">#REF!</definedName>
    <definedName name="aaa" localSheetId="6">#REF!</definedName>
    <definedName name="aaaa" localSheetId="6">#REF!</definedName>
    <definedName name="cbv" localSheetId="6">#REF!</definedName>
    <definedName name="pint" localSheetId="6">#REF!</definedName>
    <definedName name="s" localSheetId="6">#REF!</definedName>
    <definedName name="shoot" localSheetId="6">#REF!</definedName>
    <definedName name="shou" localSheetId="6">#REF!</definedName>
    <definedName name="shui" localSheetId="6">#REF!</definedName>
    <definedName name="xin" localSheetId="6">#REF!</definedName>
    <definedName name="zhichu" localSheetId="6">#REF!</definedName>
    <definedName name="zxzj" localSheetId="6">#REF!</definedName>
    <definedName name="地区名称" localSheetId="6">#REF!</definedName>
    <definedName name="核算项目余额表" localSheetId="6">#REF!</definedName>
    <definedName name="旧" localSheetId="6">#REF!</definedName>
    <definedName name="科目余额表" localSheetId="6">#REF!</definedName>
    <definedName name="收入" localSheetId="6">#REF!</definedName>
    <definedName name="收入预算2" localSheetId="6">#REF!</definedName>
    <definedName name="收入预算4" localSheetId="6">#REF!</definedName>
    <definedName name="收支预算" localSheetId="6">#REF!</definedName>
    <definedName name="透视源_追加单" localSheetId="6">OFFSET([15]追加单!$A$10,0,0,COUNTA([15]追加单!$A:$A)-7,COLUMN([15]追加单!#REF!))</definedName>
    <definedName name="新" localSheetId="6">#REF!</definedName>
    <definedName name="新建" localSheetId="6">#REF!</definedName>
    <definedName name="支出" localSheetId="6">#REF!</definedName>
    <definedName name="重复" localSheetId="6">#REF!</definedName>
    <definedName name="重复3" localSheetId="6">#REF!</definedName>
    <definedName name="_______________A01" localSheetId="6">#REF!</definedName>
    <definedName name="___________A01" localSheetId="6">#REF!</definedName>
    <definedName name="__________A01" localSheetId="6">#REF!</definedName>
    <definedName name="_________qyc1234" localSheetId="6">#REF!</definedName>
    <definedName name="________A01" localSheetId="6">#REF!</definedName>
    <definedName name="________qyc1234" localSheetId="6">#REF!</definedName>
    <definedName name="_______A01" localSheetId="6">#REF!</definedName>
    <definedName name="_______qyc1234" localSheetId="6">#REF!</definedName>
    <definedName name="_____qyc1234" localSheetId="6">#REF!</definedName>
    <definedName name="____1A01_" localSheetId="6">#REF!</definedName>
    <definedName name="____qyc1234" localSheetId="6">#REF!</definedName>
    <definedName name="___1A01_" localSheetId="6">#REF!</definedName>
    <definedName name="___qyc1234" localSheetId="6">#REF!</definedName>
    <definedName name="__2A01_" localSheetId="6">#REF!</definedName>
    <definedName name="_2A01_" localSheetId="6">#REF!</definedName>
    <definedName name="_qyc1234" localSheetId="6">#REF!</definedName>
    <definedName name="_________________A01" localSheetId="6">#REF!</definedName>
    <definedName name="___________qyc1234" localSheetId="6">#REF!</definedName>
    <definedName name="分类" localSheetId="6">#REF!</definedName>
    <definedName name="形式" localSheetId="6">#REF!</definedName>
    <definedName name="_________A01" localSheetId="6">#REF!</definedName>
    <definedName name="______A01" localSheetId="6">#REF!</definedName>
    <definedName name="______qyc1234" localSheetId="6">#REF!</definedName>
    <definedName name="_____A01" localSheetId="6">#REF!</definedName>
    <definedName name="__qyc1234" localSheetId="6">#REF!</definedName>
    <definedName name="___________________A01" localSheetId="6">#REF!</definedName>
    <definedName name="__________qyc1234" localSheetId="6">#REF!</definedName>
    <definedName name="_____________________A01" localSheetId="6">#REF!</definedName>
    <definedName name="______________________A01" localSheetId="6">#REF!</definedName>
    <definedName name="___a02" localSheetId="6">#REF!</definedName>
    <definedName name="___a05" localSheetId="6">#REF!</definedName>
    <definedName name="____________qyc1234" localSheetId="6">#REF!</definedName>
    <definedName name="_________________qyc1234" localSheetId="6">#REF!</definedName>
    <definedName name="__________a02" localSheetId="6">#REF!</definedName>
    <definedName name="____________A01" localSheetId="6">#REF!</definedName>
    <definedName name="Database" localSheetId="6" hidden="1">#REF!</definedName>
    <definedName name="_xlnm.Print_Area" localSheetId="6">国有资本经营预算支出调整!$A$1:$E$14</definedName>
    <definedName name="___A01" localSheetId="9">#REF!</definedName>
    <definedName name="__1A01_" localSheetId="9">#REF!</definedName>
    <definedName name="__2a02_" localSheetId="9">#REF!</definedName>
    <definedName name="__3a05_" localSheetId="9">#REF!</definedName>
    <definedName name="__4A08_" localSheetId="9">'[44]A01-1'!$A$5:$C$36</definedName>
    <definedName name="__A01" localSheetId="9">#REF!</definedName>
    <definedName name="_1A01_" localSheetId="9">#REF!</definedName>
    <definedName name="_2a02_" localSheetId="9">#REF!</definedName>
    <definedName name="_2a05_" localSheetId="9">#REF!</definedName>
    <definedName name="_3a05_" localSheetId="9">#REF!</definedName>
    <definedName name="_4A08_" localSheetId="9">'[44]A01-1'!$A$5:$C$36</definedName>
    <definedName name="_A01" localSheetId="9">#REF!</definedName>
    <definedName name="_a02" localSheetId="9">#REF!</definedName>
    <definedName name="_a05" localSheetId="9">#REF!</definedName>
    <definedName name="____A01" localSheetId="9">#REF!</definedName>
    <definedName name="__a02" localSheetId="9">#REF!</definedName>
    <definedName name="__a05" localSheetId="9">#REF!</definedName>
    <definedName name="aaa" localSheetId="9">#REF!</definedName>
    <definedName name="aaaa" localSheetId="9">#REF!</definedName>
    <definedName name="AAAAA" localSheetId="9">'[45]A01-1'!$A$5:$C$36</definedName>
    <definedName name="cbv" localSheetId="9">#REF!</definedName>
    <definedName name="pint" localSheetId="9">#REF!</definedName>
    <definedName name="_xlnm.Print_Titles" localSheetId="9">新增一般转移支付资金!$1:$4</definedName>
    <definedName name="s" localSheetId="9">#REF!</definedName>
    <definedName name="shoot" localSheetId="9">#REF!</definedName>
    <definedName name="shou" localSheetId="9">#REF!</definedName>
    <definedName name="shui" localSheetId="9">#REF!</definedName>
    <definedName name="xin" localSheetId="9">#REF!</definedName>
    <definedName name="zhichu" localSheetId="9">#REF!</definedName>
    <definedName name="zxzj" localSheetId="9">#REF!</definedName>
    <definedName name="地区名称" localSheetId="9">#REF!</definedName>
    <definedName name="核算项目余额表" localSheetId="9">#REF!</definedName>
    <definedName name="旧" localSheetId="9">#REF!</definedName>
    <definedName name="科目余额表" localSheetId="9">#REF!</definedName>
    <definedName name="收入" localSheetId="9">#REF!</definedName>
    <definedName name="收入预算2" localSheetId="9">#REF!</definedName>
    <definedName name="收入预算4" localSheetId="9">#REF!</definedName>
    <definedName name="收支预算" localSheetId="9">#REF!</definedName>
    <definedName name="透视源_追加单" localSheetId="9">OFFSET([46]追加单!$A$10,0,0,COUNTA([46]追加单!$A$1:$A$65536)-7,COLUMN([46]追加单!#REF!))</definedName>
    <definedName name="新" localSheetId="9">#REF!</definedName>
    <definedName name="新建" localSheetId="9">#REF!</definedName>
    <definedName name="支出" localSheetId="9">#REF!</definedName>
    <definedName name="重复" localSheetId="9">#REF!</definedName>
    <definedName name="重复3" localSheetId="9">#REF!</definedName>
    <definedName name="_______________A01" localSheetId="9">#REF!</definedName>
    <definedName name="___________A01" localSheetId="9">#REF!</definedName>
    <definedName name="__________A01" localSheetId="9">#REF!</definedName>
    <definedName name="_________qyc1234" localSheetId="9">#REF!</definedName>
    <definedName name="________A01" localSheetId="9">#REF!</definedName>
    <definedName name="________qyc1234" localSheetId="9">#REF!</definedName>
    <definedName name="_______A01" localSheetId="9">#REF!</definedName>
    <definedName name="_______qyc1234" localSheetId="9">#REF!</definedName>
    <definedName name="_____qyc1234" localSheetId="9">#REF!</definedName>
    <definedName name="____1A01_" localSheetId="9">#REF!</definedName>
    <definedName name="____qyc1234" localSheetId="9">#REF!</definedName>
    <definedName name="___1A01_" localSheetId="9">#REF!</definedName>
    <definedName name="___qyc1234" localSheetId="9">#REF!</definedName>
    <definedName name="__2A01_" localSheetId="9">#REF!</definedName>
    <definedName name="_2A01_" localSheetId="9">#REF!</definedName>
    <definedName name="_qyc1234" localSheetId="9">#REF!</definedName>
    <definedName name="_________________A01" localSheetId="9">#REF!</definedName>
    <definedName name="___________qyc1234" localSheetId="9">#REF!</definedName>
    <definedName name="分类" localSheetId="9">#REF!</definedName>
    <definedName name="形式" localSheetId="9">#REF!</definedName>
    <definedName name="_________A01" localSheetId="9">#REF!</definedName>
    <definedName name="______A01" localSheetId="9">#REF!</definedName>
    <definedName name="______qyc1234" localSheetId="9">#REF!</definedName>
    <definedName name="_____A01" localSheetId="9">#REF!</definedName>
    <definedName name="__qyc1234" localSheetId="9">#REF!</definedName>
    <definedName name="___________________A01" localSheetId="9">#REF!</definedName>
    <definedName name="__________qyc1234" localSheetId="9">#REF!</definedName>
    <definedName name="_____________________A01" localSheetId="9">#REF!</definedName>
    <definedName name="______________________A01" localSheetId="9">#REF!</definedName>
    <definedName name="___a02" localSheetId="9">#REF!</definedName>
    <definedName name="___a05" localSheetId="9">#REF!</definedName>
    <definedName name="____________qyc1234" localSheetId="9">#REF!</definedName>
    <definedName name="_________________qyc1234" localSheetId="9">#REF!</definedName>
    <definedName name="__________a02" localSheetId="9">#REF!</definedName>
    <definedName name="____________A01" localSheetId="9">#REF!</definedName>
    <definedName name="Database" localSheetId="9" hidden="1">#REF!</definedName>
    <definedName name="___A01" localSheetId="10">#REF!</definedName>
    <definedName name="__1A01_" localSheetId="10">#REF!</definedName>
    <definedName name="__2a02_" localSheetId="10">#REF!</definedName>
    <definedName name="__3a05_" localSheetId="10">#REF!</definedName>
    <definedName name="__4A08_" localSheetId="10">'[44]A01-1'!$A$5:$C$36</definedName>
    <definedName name="__A01" localSheetId="10">#REF!</definedName>
    <definedName name="_1A01_" localSheetId="10">#REF!</definedName>
    <definedName name="_2a02_" localSheetId="10">#REF!</definedName>
    <definedName name="_2a05_" localSheetId="10">#REF!</definedName>
    <definedName name="_3a05_" localSheetId="10">#REF!</definedName>
    <definedName name="_4A08_" localSheetId="10">'[44]A01-1'!$A$5:$C$36</definedName>
    <definedName name="_A01" localSheetId="10">#REF!</definedName>
    <definedName name="_a02" localSheetId="10">#REF!</definedName>
    <definedName name="_a05" localSheetId="10">#REF!</definedName>
    <definedName name="____A01" localSheetId="10">#REF!</definedName>
    <definedName name="__a02" localSheetId="10">#REF!</definedName>
    <definedName name="__a05" localSheetId="10">#REF!</definedName>
    <definedName name="aaa" localSheetId="10">#REF!</definedName>
    <definedName name="aaaa" localSheetId="10">#REF!</definedName>
    <definedName name="AAAAA" localSheetId="10">'[45]A01-1'!$A$5:$C$36</definedName>
    <definedName name="cbv" localSheetId="10">#REF!</definedName>
    <definedName name="pint" localSheetId="10">#REF!</definedName>
    <definedName name="_xlnm.Print_Titles" localSheetId="10">新增专项转移支付!$1:$4</definedName>
    <definedName name="s" localSheetId="10">#REF!</definedName>
    <definedName name="shoot" localSheetId="10">#REF!</definedName>
    <definedName name="shou" localSheetId="10">#REF!</definedName>
    <definedName name="shui" localSheetId="10">#REF!</definedName>
    <definedName name="xin" localSheetId="10">#REF!</definedName>
    <definedName name="zhichu" localSheetId="10">#REF!</definedName>
    <definedName name="zxzj" localSheetId="10">#REF!</definedName>
    <definedName name="地区名称" localSheetId="10">#REF!</definedName>
    <definedName name="核算项目余额表" localSheetId="10">#REF!</definedName>
    <definedName name="旧" localSheetId="10">#REF!</definedName>
    <definedName name="科目余额表" localSheetId="10">#REF!</definedName>
    <definedName name="收入" localSheetId="10">#REF!</definedName>
    <definedName name="收入预算2" localSheetId="10">#REF!</definedName>
    <definedName name="收入预算4" localSheetId="10">#REF!</definedName>
    <definedName name="收支预算" localSheetId="10">#REF!</definedName>
    <definedName name="透视源_追加单" localSheetId="10">OFFSET([46]追加单!$A$10,0,0,COUNTA([46]追加单!$A$1:$A$65536)-7,COLUMN([46]追加单!#REF!))</definedName>
    <definedName name="新" localSheetId="10">#REF!</definedName>
    <definedName name="新建" localSheetId="10">#REF!</definedName>
    <definedName name="支出" localSheetId="10">#REF!</definedName>
    <definedName name="重复" localSheetId="10">#REF!</definedName>
    <definedName name="重复3" localSheetId="10">#REF!</definedName>
    <definedName name="_______________A01" localSheetId="10">#REF!</definedName>
    <definedName name="___________A01" localSheetId="10">#REF!</definedName>
    <definedName name="__________A01" localSheetId="10">#REF!</definedName>
    <definedName name="_________qyc1234" localSheetId="10">#REF!</definedName>
    <definedName name="________A01" localSheetId="10">#REF!</definedName>
    <definedName name="________qyc1234" localSheetId="10">#REF!</definedName>
    <definedName name="_______A01" localSheetId="10">#REF!</definedName>
    <definedName name="_______qyc1234" localSheetId="10">#REF!</definedName>
    <definedName name="_____qyc1234" localSheetId="10">#REF!</definedName>
    <definedName name="____1A01_" localSheetId="10">#REF!</definedName>
    <definedName name="____qyc1234" localSheetId="10">#REF!</definedName>
    <definedName name="___1A01_" localSheetId="10">#REF!</definedName>
    <definedName name="___qyc1234" localSheetId="10">#REF!</definedName>
    <definedName name="__2A01_" localSheetId="10">#REF!</definedName>
    <definedName name="_2A01_" localSheetId="10">#REF!</definedName>
    <definedName name="_qyc1234" localSheetId="10">#REF!</definedName>
    <definedName name="_________________A01" localSheetId="10">#REF!</definedName>
    <definedName name="___________qyc1234" localSheetId="10">#REF!</definedName>
    <definedName name="分类" localSheetId="10">#REF!</definedName>
    <definedName name="形式" localSheetId="10">#REF!</definedName>
    <definedName name="_________A01" localSheetId="10">#REF!</definedName>
    <definedName name="______A01" localSheetId="10">#REF!</definedName>
    <definedName name="______qyc1234" localSheetId="10">#REF!</definedName>
    <definedName name="_____A01" localSheetId="10">#REF!</definedName>
    <definedName name="__qyc1234" localSheetId="10">#REF!</definedName>
    <definedName name="___________________A01" localSheetId="10">#REF!</definedName>
    <definedName name="__________qyc1234" localSheetId="10">#REF!</definedName>
    <definedName name="_____________________A01" localSheetId="10">#REF!</definedName>
    <definedName name="______________________A01" localSheetId="10">#REF!</definedName>
    <definedName name="___a02" localSheetId="10">#REF!</definedName>
    <definedName name="___a05" localSheetId="10">#REF!</definedName>
    <definedName name="____________qyc1234" localSheetId="10">#REF!</definedName>
    <definedName name="_________________qyc1234" localSheetId="10">#REF!</definedName>
    <definedName name="__________a02" localSheetId="10">#REF!</definedName>
    <definedName name="____________A01" localSheetId="10">#REF!</definedName>
    <definedName name="Database" localSheetId="10" hidden="1">#REF!</definedName>
    <definedName name="_xlnm.Print_Area" localSheetId="10">新增专项转移支付!$A$1:$E$25</definedName>
    <definedName name="___A01" localSheetId="11">#REF!</definedName>
    <definedName name="__1A01_" localSheetId="11">#REF!</definedName>
    <definedName name="__2a02_" localSheetId="11">#REF!</definedName>
    <definedName name="__3a05_" localSheetId="11">#REF!</definedName>
    <definedName name="__4A08_" localSheetId="11">'[44]A01-1'!$A$5:$C$36</definedName>
    <definedName name="__A01" localSheetId="11">#REF!</definedName>
    <definedName name="_1A01_" localSheetId="11">#REF!</definedName>
    <definedName name="_2a02_" localSheetId="11">#REF!</definedName>
    <definedName name="_2a05_" localSheetId="11">#REF!</definedName>
    <definedName name="_3a05_" localSheetId="11">#REF!</definedName>
    <definedName name="_4A08_" localSheetId="11">'[44]A01-1'!$A$5:$C$36</definedName>
    <definedName name="_A01" localSheetId="11">#REF!</definedName>
    <definedName name="_a02" localSheetId="11">#REF!</definedName>
    <definedName name="_a05" localSheetId="11">#REF!</definedName>
    <definedName name="____A01" localSheetId="11">#REF!</definedName>
    <definedName name="__a02" localSheetId="11">#REF!</definedName>
    <definedName name="__a05" localSheetId="11">#REF!</definedName>
    <definedName name="aaa" localSheetId="11">#REF!</definedName>
    <definedName name="aaaa" localSheetId="11">#REF!</definedName>
    <definedName name="AAAAA" localSheetId="11">'[45]A01-1'!$A$5:$C$36</definedName>
    <definedName name="cbv" localSheetId="11">#REF!</definedName>
    <definedName name="pint" localSheetId="11">#REF!</definedName>
    <definedName name="_xlnm.Print_Titles" localSheetId="11">新增政府性基金!$1:$4</definedName>
    <definedName name="s" localSheetId="11">#REF!</definedName>
    <definedName name="shoot" localSheetId="11">#REF!</definedName>
    <definedName name="shou" localSheetId="11">#REF!</definedName>
    <definedName name="shui" localSheetId="11">#REF!</definedName>
    <definedName name="xin" localSheetId="11">#REF!</definedName>
    <definedName name="zhichu" localSheetId="11">#REF!</definedName>
    <definedName name="zxzj" localSheetId="11">#REF!</definedName>
    <definedName name="地区名称" localSheetId="11">#REF!</definedName>
    <definedName name="核算项目余额表" localSheetId="11">#REF!</definedName>
    <definedName name="旧" localSheetId="11">#REF!</definedName>
    <definedName name="科目余额表" localSheetId="11">#REF!</definedName>
    <definedName name="收入" localSheetId="11">#REF!</definedName>
    <definedName name="收入预算2" localSheetId="11">#REF!</definedName>
    <definedName name="收入预算4" localSheetId="11">#REF!</definedName>
    <definedName name="收支预算" localSheetId="11">#REF!</definedName>
    <definedName name="透视源_追加单" localSheetId="11">OFFSET([46]追加单!$A$10,0,0,COUNTA([46]追加单!$A$1:$A$65536)-7,COLUMN([46]追加单!#REF!))</definedName>
    <definedName name="新" localSheetId="11">#REF!</definedName>
    <definedName name="新建" localSheetId="11">#REF!</definedName>
    <definedName name="支出" localSheetId="11">#REF!</definedName>
    <definedName name="重复" localSheetId="11">#REF!</definedName>
    <definedName name="重复3" localSheetId="11">#REF!</definedName>
    <definedName name="_______________A01" localSheetId="11">#REF!</definedName>
    <definedName name="___________A01" localSheetId="11">#REF!</definedName>
    <definedName name="__________A01" localSheetId="11">#REF!</definedName>
    <definedName name="_________qyc1234" localSheetId="11">#REF!</definedName>
    <definedName name="________A01" localSheetId="11">#REF!</definedName>
    <definedName name="________qyc1234" localSheetId="11">#REF!</definedName>
    <definedName name="_______A01" localSheetId="11">#REF!</definedName>
    <definedName name="_______qyc1234" localSheetId="11">#REF!</definedName>
    <definedName name="_____qyc1234" localSheetId="11">#REF!</definedName>
    <definedName name="____1A01_" localSheetId="11">#REF!</definedName>
    <definedName name="____qyc1234" localSheetId="11">#REF!</definedName>
    <definedName name="___1A01_" localSheetId="11">#REF!</definedName>
    <definedName name="___qyc1234" localSheetId="11">#REF!</definedName>
    <definedName name="__2A01_" localSheetId="11">#REF!</definedName>
    <definedName name="_2A01_" localSheetId="11">#REF!</definedName>
    <definedName name="_qyc1234" localSheetId="11">#REF!</definedName>
    <definedName name="_________________A01" localSheetId="11">#REF!</definedName>
    <definedName name="___________qyc1234" localSheetId="11">#REF!</definedName>
    <definedName name="分类" localSheetId="11">#REF!</definedName>
    <definedName name="形式" localSheetId="11">#REF!</definedName>
    <definedName name="_________A01" localSheetId="11">#REF!</definedName>
    <definedName name="______A01" localSheetId="11">#REF!</definedName>
    <definedName name="______qyc1234" localSheetId="11">#REF!</definedName>
    <definedName name="_____A01" localSheetId="11">#REF!</definedName>
    <definedName name="__qyc1234" localSheetId="11">#REF!</definedName>
    <definedName name="___________________A01" localSheetId="11">#REF!</definedName>
    <definedName name="__________qyc1234" localSheetId="11">#REF!</definedName>
    <definedName name="_____________________A01" localSheetId="11">#REF!</definedName>
    <definedName name="______________________A01" localSheetId="11">#REF!</definedName>
    <definedName name="___a02" localSheetId="11">#REF!</definedName>
    <definedName name="___a05" localSheetId="11">#REF!</definedName>
    <definedName name="____________qyc1234" localSheetId="11">#REF!</definedName>
    <definedName name="_________________qyc1234" localSheetId="11">#REF!</definedName>
    <definedName name="__________a02" localSheetId="11">#REF!</definedName>
    <definedName name="____________A01" localSheetId="11">#REF!</definedName>
    <definedName name="Database" localSheetId="11" hidden="1">#REF!</definedName>
    <definedName name="___A01" localSheetId="7">#REF!</definedName>
    <definedName name="__1A01_" localSheetId="7">#REF!</definedName>
    <definedName name="__2a02_" localSheetId="7">#REF!</definedName>
    <definedName name="__3a05_" localSheetId="7">#REF!</definedName>
    <definedName name="__4A08_" localSheetId="7">'[49]A01-1'!$A$5:$C$36</definedName>
    <definedName name="__5A081_" localSheetId="7">'[50]A01-1'!$A$5:$C$36</definedName>
    <definedName name="__A01" localSheetId="7">#REF!</definedName>
    <definedName name="_1A01_" localSheetId="7">#REF!</definedName>
    <definedName name="_2a02_" localSheetId="7">#REF!</definedName>
    <definedName name="_2a05_" localSheetId="7">#REF!</definedName>
    <definedName name="_3a05_" localSheetId="7">#REF!</definedName>
    <definedName name="_A01" localSheetId="7">#REF!</definedName>
    <definedName name="_a02" localSheetId="7">#REF!</definedName>
    <definedName name="_a05" localSheetId="7">#REF!</definedName>
    <definedName name="_A081" localSheetId="7">'[50]A01-1'!$A$5:$C$36</definedName>
    <definedName name="____A01" localSheetId="7">#REF!</definedName>
    <definedName name="__a02" localSheetId="7">#REF!</definedName>
    <definedName name="__a05" localSheetId="7">#REF!</definedName>
    <definedName name="aaa" localSheetId="7">#REF!</definedName>
    <definedName name="aaaa" localSheetId="7">#REF!</definedName>
    <definedName name="AAAAA" localSheetId="7">'[51]A01-1'!$A$5:$C$36</definedName>
    <definedName name="cbv" localSheetId="7">#REF!</definedName>
    <definedName name="ha" localSheetId="7">'[52]A01-1'!$A$5:$C$36</definedName>
    <definedName name="pint" localSheetId="7">#REF!</definedName>
    <definedName name="s" localSheetId="7">#REF!</definedName>
    <definedName name="shoot" localSheetId="7">#REF!</definedName>
    <definedName name="shou" localSheetId="7">#REF!</definedName>
    <definedName name="shui" localSheetId="7">#REF!</definedName>
    <definedName name="xin" localSheetId="7">#REF!</definedName>
    <definedName name="zhichu" localSheetId="7">#REF!</definedName>
    <definedName name="zxzj" localSheetId="7">#REF!</definedName>
    <definedName name="地区名称" localSheetId="7">#REF!</definedName>
    <definedName name="核算项目余额表" localSheetId="7">#REF!</definedName>
    <definedName name="旧" localSheetId="7">#REF!</definedName>
    <definedName name="科目余额表" localSheetId="7">#REF!</definedName>
    <definedName name="收入" localSheetId="7">#REF!</definedName>
    <definedName name="收入预算2" localSheetId="7">#REF!</definedName>
    <definedName name="收入预算4" localSheetId="7">#REF!</definedName>
    <definedName name="收支预算" localSheetId="7">#REF!</definedName>
    <definedName name="新" localSheetId="7">#REF!</definedName>
    <definedName name="新建" localSheetId="7">#REF!</definedName>
    <definedName name="支出" localSheetId="7">#REF!</definedName>
    <definedName name="重复" localSheetId="7">#REF!</definedName>
    <definedName name="重复3" localSheetId="7">#REF!</definedName>
    <definedName name="_______________A01" localSheetId="7">#REF!</definedName>
    <definedName name="___________A01" localSheetId="7">#REF!</definedName>
    <definedName name="__________A01" localSheetId="7">#REF!</definedName>
    <definedName name="_________A08" localSheetId="7">'[53]A01-1'!$A$5:$C$36</definedName>
    <definedName name="_________qyc1234" localSheetId="7">#REF!</definedName>
    <definedName name="________A01" localSheetId="7">#REF!</definedName>
    <definedName name="________qyc1234" localSheetId="7">#REF!</definedName>
    <definedName name="_______A01" localSheetId="7">#REF!</definedName>
    <definedName name="_______A08" localSheetId="7">'[53]A01-1'!$A$5:$C$36</definedName>
    <definedName name="_______qyc1234" localSheetId="7">#REF!</definedName>
    <definedName name="______A08" localSheetId="7">'[53]A01-1'!$A$5:$C$36</definedName>
    <definedName name="_____A08" localSheetId="7">'[53]A01-1'!$A$5:$C$36</definedName>
    <definedName name="_____qyc1234" localSheetId="7">#REF!</definedName>
    <definedName name="____1A01_" localSheetId="7">#REF!</definedName>
    <definedName name="____qyc1234" localSheetId="7">#REF!</definedName>
    <definedName name="___1A01_" localSheetId="7">#REF!</definedName>
    <definedName name="___qyc1234" localSheetId="7">#REF!</definedName>
    <definedName name="__2A01_" localSheetId="7">#REF!</definedName>
    <definedName name="_2A01_" localSheetId="7">#REF!</definedName>
    <definedName name="_qyc1234" localSheetId="7">#REF!</definedName>
    <definedName name="_________________A01" localSheetId="7">#REF!</definedName>
    <definedName name="___________qyc1234" localSheetId="7">#REF!</definedName>
    <definedName name="分类" localSheetId="7">#REF!</definedName>
    <definedName name="形式" localSheetId="7">#REF!</definedName>
    <definedName name="_________A01" localSheetId="7">#REF!</definedName>
    <definedName name="______A01" localSheetId="7">#REF!</definedName>
    <definedName name="______qyc1234" localSheetId="7">#REF!</definedName>
    <definedName name="_____A01" localSheetId="7">#REF!</definedName>
    <definedName name="__qyc1234" localSheetId="7">#REF!</definedName>
    <definedName name="___________________A01" localSheetId="7">#REF!</definedName>
    <definedName name="__________qyc1234" localSheetId="7">#REF!</definedName>
    <definedName name="_____________________A01" localSheetId="7">#REF!</definedName>
    <definedName name="______________________A01" localSheetId="7">#REF!</definedName>
    <definedName name="___a02" localSheetId="7">#REF!</definedName>
    <definedName name="___a05" localSheetId="7">#REF!</definedName>
    <definedName name="____________qyc1234" localSheetId="7">#REF!</definedName>
    <definedName name="_________________qyc1234" localSheetId="7">#REF!</definedName>
    <definedName name="__________a02" localSheetId="7">#REF!</definedName>
    <definedName name="____________A01" localSheetId="7">#REF!</definedName>
    <definedName name="____________A08" localSheetId="7">'[8]A01-1'!$A$5:$C$36</definedName>
    <definedName name="Database" localSheetId="7" hidden="1">#REF!</definedName>
    <definedName name="_____________A01" localSheetId="7">#REF!</definedName>
    <definedName name="____a02" localSheetId="7">#REF!</definedName>
    <definedName name="____a05" localSheetId="7">#REF!</definedName>
    <definedName name="_xlnm.Print_Area" localSheetId="7">政府债务限额表!$A$1:$C$16</definedName>
    <definedName name="a" localSheetId="7">'[7]A01-1'!$A$5:$C$36</definedName>
    <definedName name="a0" localSheetId="7">'[7]A01-1'!$A$5:$C$36</definedName>
    <definedName name="比较" localSheetId="7">'[12]12总表1'!A1-'[12]11总表1'!A1</definedName>
    <definedName name="财力3" localSheetId="7">'[13]A01-1'!$A$5:$C$36</definedName>
    <definedName name="区县小计_正数" localSheetId="7">SUM([14]批复变化!$B$12:$B$20*([14]批复变化!$B$12:$B$20&gt;0))</definedName>
    <definedName name="上年比较" localSheetId="7">'[12]12总表1'!A1-'[12]11总表1'!A1</definedName>
    <definedName name="吴" localSheetId="7">'[16]A01-1'!$A$5:$C$36</definedName>
    <definedName name="重复1" localSheetId="7">'[18]A01-1'!$A$5:$C$36</definedName>
    <definedName name="重复2" localSheetId="7">'[19]A01-1'!$A$5:$C$36</definedName>
    <definedName name="___A01" localSheetId="8">#REF!</definedName>
    <definedName name="__1A01_" localSheetId="8">#REF!</definedName>
    <definedName name="__2a02_" localSheetId="8">#REF!</definedName>
    <definedName name="__3a05_" localSheetId="8">#REF!</definedName>
    <definedName name="__4A08_" localSheetId="8">'[49]A01-1'!$A$5:$C$36</definedName>
    <definedName name="__5A081_" localSheetId="8">'[50]A01-1'!$A$5:$C$36</definedName>
    <definedName name="__A01" localSheetId="8">#REF!</definedName>
    <definedName name="_1A01_" localSheetId="8">#REF!</definedName>
    <definedName name="_2a02_" localSheetId="8">#REF!</definedName>
    <definedName name="_2a05_" localSheetId="8">#REF!</definedName>
    <definedName name="_3a05_" localSheetId="8">#REF!</definedName>
    <definedName name="_A01" localSheetId="8">#REF!</definedName>
    <definedName name="_a02" localSheetId="8">#REF!</definedName>
    <definedName name="_a05" localSheetId="8">#REF!</definedName>
    <definedName name="_A081" localSheetId="8">'[50]A01-1'!$A$5:$C$36</definedName>
    <definedName name="____A01" localSheetId="8">#REF!</definedName>
    <definedName name="__a02" localSheetId="8">#REF!</definedName>
    <definedName name="__a05" localSheetId="8">#REF!</definedName>
    <definedName name="aaa" localSheetId="8">#REF!</definedName>
    <definedName name="aaaa" localSheetId="8">#REF!</definedName>
    <definedName name="AAAAA" localSheetId="8">'[51]A01-1'!$A$5:$C$36</definedName>
    <definedName name="cbv" localSheetId="8">#REF!</definedName>
    <definedName name="ha" localSheetId="8">'[52]A01-1'!$A$5:$C$36</definedName>
    <definedName name="pint" localSheetId="8">#REF!</definedName>
    <definedName name="s" localSheetId="8">#REF!</definedName>
    <definedName name="shoot" localSheetId="8">#REF!</definedName>
    <definedName name="shou" localSheetId="8">#REF!</definedName>
    <definedName name="shui" localSheetId="8">#REF!</definedName>
    <definedName name="xin" localSheetId="8">#REF!</definedName>
    <definedName name="zhichu" localSheetId="8">#REF!</definedName>
    <definedName name="zxzj" localSheetId="8">#REF!</definedName>
    <definedName name="地区名称" localSheetId="8">#REF!</definedName>
    <definedName name="核算项目余额表" localSheetId="8">#REF!</definedName>
    <definedName name="旧" localSheetId="8">#REF!</definedName>
    <definedName name="科目余额表" localSheetId="8">#REF!</definedName>
    <definedName name="收入" localSheetId="8">#REF!</definedName>
    <definedName name="收入预算2" localSheetId="8">#REF!</definedName>
    <definedName name="收入预算4" localSheetId="8">#REF!</definedName>
    <definedName name="收支预算" localSheetId="8">#REF!</definedName>
    <definedName name="新" localSheetId="8">#REF!</definedName>
    <definedName name="新建" localSheetId="8">#REF!</definedName>
    <definedName name="支出" localSheetId="8">#REF!</definedName>
    <definedName name="重复" localSheetId="8">#REF!</definedName>
    <definedName name="重复3" localSheetId="8">#REF!</definedName>
    <definedName name="_______________A01" localSheetId="8">#REF!</definedName>
    <definedName name="___________A01" localSheetId="8">#REF!</definedName>
    <definedName name="__________A01" localSheetId="8">#REF!</definedName>
    <definedName name="_________A08" localSheetId="8">'[53]A01-1'!$A$5:$C$36</definedName>
    <definedName name="_________qyc1234" localSheetId="8">#REF!</definedName>
    <definedName name="________A01" localSheetId="8">#REF!</definedName>
    <definedName name="________qyc1234" localSheetId="8">#REF!</definedName>
    <definedName name="_______A01" localSheetId="8">#REF!</definedName>
    <definedName name="_______A08" localSheetId="8">'[53]A01-1'!$A$5:$C$36</definedName>
    <definedName name="_______qyc1234" localSheetId="8">#REF!</definedName>
    <definedName name="______A08" localSheetId="8">'[53]A01-1'!$A$5:$C$36</definedName>
    <definedName name="_____A08" localSheetId="8">'[53]A01-1'!$A$5:$C$36</definedName>
    <definedName name="_____qyc1234" localSheetId="8">#REF!</definedName>
    <definedName name="____1A01_" localSheetId="8">#REF!</definedName>
    <definedName name="____qyc1234" localSheetId="8">#REF!</definedName>
    <definedName name="___1A01_" localSheetId="8">#REF!</definedName>
    <definedName name="___qyc1234" localSheetId="8">#REF!</definedName>
    <definedName name="__2A01_" localSheetId="8">#REF!</definedName>
    <definedName name="_2A01_" localSheetId="8">#REF!</definedName>
    <definedName name="_qyc1234" localSheetId="8">#REF!</definedName>
    <definedName name="_________________A01" localSheetId="8">#REF!</definedName>
    <definedName name="___________qyc1234" localSheetId="8">#REF!</definedName>
    <definedName name="分类" localSheetId="8">#REF!</definedName>
    <definedName name="形式" localSheetId="8">#REF!</definedName>
    <definedName name="_________A01" localSheetId="8">#REF!</definedName>
    <definedName name="______A01" localSheetId="8">#REF!</definedName>
    <definedName name="______qyc1234" localSheetId="8">#REF!</definedName>
    <definedName name="_____A01" localSheetId="8">#REF!</definedName>
    <definedName name="__qyc1234" localSheetId="8">#REF!</definedName>
    <definedName name="___________________A01" localSheetId="8">#REF!</definedName>
    <definedName name="__________qyc1234" localSheetId="8">#REF!</definedName>
    <definedName name="_____________________A01" localSheetId="8">#REF!</definedName>
    <definedName name="______________________A01" localSheetId="8">#REF!</definedName>
    <definedName name="___a02" localSheetId="8">#REF!</definedName>
    <definedName name="___a05" localSheetId="8">#REF!</definedName>
    <definedName name="____________qyc1234" localSheetId="8">#REF!</definedName>
    <definedName name="_________________qyc1234" localSheetId="8">#REF!</definedName>
    <definedName name="__________a02" localSheetId="8">#REF!</definedName>
    <definedName name="____________A01" localSheetId="8">#REF!</definedName>
    <definedName name="____________A08" localSheetId="8">'[8]A01-1'!$A$5:$C$36</definedName>
    <definedName name="Database" localSheetId="8" hidden="1">#REF!</definedName>
    <definedName name="_____________A01" localSheetId="8">#REF!</definedName>
    <definedName name="____a02" localSheetId="8">#REF!</definedName>
    <definedName name="____a05" localSheetId="8">#REF!</definedName>
    <definedName name="_xlnm.Print_Area" localSheetId="8">政府债务余额表!$A$1:$C$23</definedName>
    <definedName name="a" localSheetId="8">'[7]A01-1'!$A$5:$C$36</definedName>
    <definedName name="a0" localSheetId="8">'[7]A01-1'!$A$5:$C$36</definedName>
    <definedName name="比较" localSheetId="8">'[12]12总表1'!A1-'[12]11总表1'!A1</definedName>
    <definedName name="财力3" localSheetId="8">'[13]A01-1'!$A$5:$C$36</definedName>
    <definedName name="区县小计_正数" localSheetId="8">SUM([14]批复变化!$B$12:$B$20*([14]批复变化!$B$12:$B$20&gt;0))</definedName>
    <definedName name="上年比较" localSheetId="8">'[12]12总表1'!A1-'[12]11总表1'!A1</definedName>
    <definedName name="吴" localSheetId="8">'[16]A01-1'!$A$5:$C$36</definedName>
    <definedName name="重复1" localSheetId="8">'[18]A01-1'!$A$5:$C$36</definedName>
    <definedName name="重复2" localSheetId="8">'[19]A01-1'!$A$5:$C$36</definedName>
  </definedNames>
  <calcPr calcId="144525"/>
</workbook>
</file>

<file path=xl/sharedStrings.xml><?xml version="1.0" encoding="utf-8"?>
<sst xmlns="http://schemas.openxmlformats.org/spreadsheetml/2006/main" count="946" uniqueCount="777">
  <si>
    <t>目   录</t>
  </si>
  <si>
    <t>1.2024年峨边彝族自治县一般公共预算收入调整表</t>
  </si>
  <si>
    <t>2.2024年峨边彝族自治县一般公共预算支出调整表</t>
  </si>
  <si>
    <t>3.2024年峨边彝族自治县政府性基金预算收入调整表</t>
  </si>
  <si>
    <t>4.2024年峨边彝族自治县政府性基金预算支出调整表</t>
  </si>
  <si>
    <t>5.2024年峨边彝族自治县国有资本经营预算收入调整表</t>
  </si>
  <si>
    <t>6.2024年峨边彝族自治县国有资本经营预算支出调整表</t>
  </si>
  <si>
    <t>7.2024年峨边彝族自治县地方政府债务限额调整情况表</t>
  </si>
  <si>
    <t>8.2024年峨边彝族自治县地方政府债务余额调整情况表</t>
  </si>
  <si>
    <t>9.2024年新增一般转移支付资金统计表</t>
  </si>
  <si>
    <t>10.2024年新增专项转移支付资金统计表</t>
  </si>
  <si>
    <t>11.2024年新增政府性基金转移支付统计表</t>
  </si>
  <si>
    <t>附表1</t>
  </si>
  <si>
    <t>2024年峨边彝族自治县一般公共预算收入调整表</t>
  </si>
  <si>
    <t>单位：万元</t>
  </si>
  <si>
    <t>项          目</t>
  </si>
  <si>
    <t>年初
预算数</t>
  </si>
  <si>
    <t>27次常委会调整数</t>
  </si>
  <si>
    <t>本次
拟调整</t>
  </si>
  <si>
    <t>调整后
预算数</t>
  </si>
  <si>
    <t>一、税收收入</t>
  </si>
  <si>
    <t xml:space="preserve">       增值税</t>
  </si>
  <si>
    <t xml:space="preserve">       营业税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</si>
  <si>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</si>
  <si>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</si>
  <si>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</si>
  <si>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</si>
  <si>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</si>
  <si>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</si>
  <si>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</si>
  <si>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</si>
  <si>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</si>
  <si>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</si>
  <si>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</si>
  <si>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</si>
  <si>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</si>
  <si>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</si>
  <si>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</si>
  <si>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</si>
  <si>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</si>
  <si>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</si>
  <si>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</si>
  <si>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</si>
  <si>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</si>
  <si>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</si>
  <si>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t>
  </si>
  <si>
    <t>转移性收入</t>
  </si>
  <si>
    <t xml:space="preserve">  上级补助收入</t>
  </si>
  <si>
    <t xml:space="preserve">     返还性收入</t>
  </si>
  <si>
    <t xml:space="preserve">     一般性转移支付收入</t>
  </si>
  <si>
    <t xml:space="preserve">     专项转移支付收入</t>
  </si>
  <si>
    <t>上年结转收入</t>
  </si>
  <si>
    <t>动用预算稳定调节基金</t>
  </si>
  <si>
    <t>调入资金</t>
  </si>
  <si>
    <t xml:space="preserve">    政府性基金调入</t>
  </si>
  <si>
    <t xml:space="preserve">    国有资本经营调入</t>
  </si>
  <si>
    <t>接受其他地方援助收入</t>
  </si>
  <si>
    <t>债务（转贷）收入</t>
  </si>
  <si>
    <t xml:space="preserve">    地方政府一般债券转贷收入</t>
  </si>
  <si>
    <t xml:space="preserve">    地方政府一般债券再融资收入</t>
  </si>
  <si>
    <t xml:space="preserve">    地方政府外债转贷收入</t>
  </si>
  <si>
    <t>一般公共预算收入总计</t>
  </si>
  <si>
    <t>附表2</t>
  </si>
  <si>
    <t>2024年峨边彝族自治县一般公共预算支出调整表</t>
  </si>
  <si>
    <t>单位:万元</t>
  </si>
  <si>
    <t>科目编码</t>
  </si>
  <si>
    <t>科目名称</t>
  </si>
  <si>
    <t>27次常委会
调整数</t>
  </si>
  <si>
    <t xml:space="preserve">  一般公共服务支出</t>
  </si>
  <si>
    <t xml:space="preserve">    人大事务</t>
  </si>
  <si>
    <t xml:space="preserve">      行政运行</t>
  </si>
  <si>
    <t xml:space="preserve">      事业运行</t>
  </si>
  <si>
    <t xml:space="preserve">      其他人大事务支出</t>
  </si>
  <si>
    <t xml:space="preserve">    政协事务</t>
  </si>
  <si>
    <t xml:space="preserve">      一般行政管理事务</t>
  </si>
  <si>
    <t xml:space="preserve">      政协会议</t>
  </si>
  <si>
    <t xml:space="preserve">    政府办公厅(室)及相关机构事务</t>
  </si>
  <si>
    <t xml:space="preserve">      机关服务</t>
  </si>
  <si>
    <t xml:space="preserve">      政务公开审批</t>
  </si>
  <si>
    <t xml:space="preserve">      其他政府办公厅(室)及相关机构事务支出</t>
  </si>
  <si>
    <t xml:space="preserve">    发展与改革事务</t>
  </si>
  <si>
    <t xml:space="preserve">      其他发展与改革事务支出</t>
  </si>
  <si>
    <t xml:space="preserve">    统计信息事务</t>
  </si>
  <si>
    <t xml:space="preserve">      专项统计业务</t>
  </si>
  <si>
    <t xml:space="preserve">      专项普查活动</t>
  </si>
  <si>
    <t xml:space="preserve">    财政事务</t>
  </si>
  <si>
    <t xml:space="preserve">      其他财政事务支出</t>
  </si>
  <si>
    <t xml:space="preserve">    税收事务</t>
  </si>
  <si>
    <t xml:space="preserve">      其他税收事务支出</t>
  </si>
  <si>
    <t xml:space="preserve">    审计事务</t>
  </si>
  <si>
    <t xml:space="preserve">      审计业务</t>
  </si>
  <si>
    <t xml:space="preserve">    纪检监察事务</t>
  </si>
  <si>
    <t xml:space="preserve">      其他纪检监察事务支出</t>
  </si>
  <si>
    <t xml:space="preserve">    民族事务</t>
  </si>
  <si>
    <t xml:space="preserve">      民族工作专项</t>
  </si>
  <si>
    <t xml:space="preserve">      其他民族事务支出</t>
  </si>
  <si>
    <t xml:space="preserve">    档案事务</t>
  </si>
  <si>
    <t xml:space="preserve">      档案馆</t>
  </si>
  <si>
    <t xml:space="preserve">    民主党派及工商联事务</t>
  </si>
  <si>
    <t xml:space="preserve">    群众团体事务</t>
  </si>
  <si>
    <t xml:space="preserve">      其他群众团体事务支出</t>
  </si>
  <si>
    <t xml:space="preserve">    党委办公厅(室)及相关机构事务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</si>
  <si>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</si>
  <si>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</si>
  <si>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</si>
  <si>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</si>
  <si>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</si>
  <si>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</si>
  <si>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宗教事务</t>
  </si>
  <si>
    <t xml:space="preserve">    其他共产党事务支出</t>
  </si>
  <si>
    <t xml:space="preserve">    市场监督管理事务</t>
  </si>
  <si>
    <t xml:space="preserve">      药品事务</t>
  </si>
  <si>
    <t xml:space="preserve">      其他市场监督管理事务</t>
  </si>
  <si>
    <t xml:space="preserve">    社会工作事务</t>
  </si>
  <si>
    <t xml:space="preserve">    信访事务</t>
  </si>
  <si>
    <t xml:space="preserve">      信访业务</t>
  </si>
  <si>
    <t xml:space="preserve">      其他信访事务支出</t>
  </si>
  <si>
    <t xml:space="preserve">  国防支出</t>
  </si>
  <si>
    <t xml:space="preserve">    国防动员</t>
  </si>
  <si>
    <t xml:space="preserve">      人民防空</t>
  </si>
  <si>
    <t xml:space="preserve">      民兵</t>
  </si>
  <si>
    <t xml:space="preserve">      其他国防动员支出</t>
  </si>
  <si>
    <t xml:space="preserve">  公共安全支出</t>
  </si>
  <si>
    <t xml:space="preserve">    武装警察部队</t>
  </si>
  <si>
    <t xml:space="preserve">      其他武装警察部队支出</t>
  </si>
  <si>
    <t xml:space="preserve">    公安</t>
  </si>
  <si>
    <t xml:space="preserve">      其他公安支出</t>
  </si>
  <si>
    <t xml:space="preserve">    检察</t>
  </si>
  <si>
    <t xml:space="preserve">      “两房”建设</t>
  </si>
  <si>
    <t xml:space="preserve">    法院</t>
  </si>
  <si>
    <t xml:space="preserve">    司法</t>
  </si>
  <si>
    <t xml:space="preserve">      基层司法业务</t>
  </si>
  <si>
    <t xml:space="preserve">    监狱</t>
  </si>
  <si>
    <t xml:space="preserve">      狱政设施建设</t>
  </si>
  <si>
    <t xml:space="preserve">    其他公共安全支出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</si>
  <si>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</si>
  <si>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</si>
  <si>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</si>
  <si>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</si>
  <si>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</si>
  <si>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</si>
  <si>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</si>
  <si>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</si>
  <si>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</si>
  <si>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</si>
  <si>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</si>
  <si>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</si>
  <si>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中等职业教育</t>
  </si>
  <si>
    <t xml:space="preserve">    特殊教育</t>
  </si>
  <si>
    <t xml:space="preserve">      特殊学校教育</t>
  </si>
  <si>
    <t xml:space="preserve">    进修及培训</t>
  </si>
  <si>
    <t xml:space="preserve">      干部教育</t>
  </si>
  <si>
    <t xml:space="preserve">    教育费附加安排的支出</t>
  </si>
  <si>
    <t xml:space="preserve">      农村中小学教学设施</t>
  </si>
  <si>
    <t xml:space="preserve">    其他教育支出</t>
  </si>
  <si>
    <t xml:space="preserve">      其他教育支出</t>
  </si>
  <si>
    <t xml:space="preserve">  科学技术支出</t>
  </si>
  <si>
    <t xml:space="preserve">    科学技术普及</t>
  </si>
  <si>
    <t xml:space="preserve">      机构运行</t>
  </si>
  <si>
    <t xml:space="preserve">      科普活动</t>
  </si>
  <si>
    <t xml:space="preserve">      其他科学技术普及支出</t>
  </si>
  <si>
    <t xml:space="preserve">    科技交流与合作</t>
  </si>
  <si>
    <t xml:space="preserve">      其他科技交流与合作支出</t>
  </si>
  <si>
    <t xml:space="preserve">    其他科学技术支出</t>
  </si>
  <si>
    <t xml:space="preserve">      其他科学技术支出</t>
  </si>
  <si>
    <t xml:space="preserve">  文化旅游体育与传媒支出</t>
  </si>
  <si>
    <t xml:space="preserve">    文化和旅游</t>
  </si>
  <si>
    <t xml:space="preserve">      文化活动</t>
  </si>
  <si>
    <t xml:space="preserve">      群众文化</t>
  </si>
  <si>
    <t xml:space="preserve">      文化创作与保护</t>
  </si>
  <si>
    <t xml:space="preserve">      文化和旅游管理事务</t>
  </si>
  <si>
    <t xml:space="preserve">      其他文化和旅游支出</t>
  </si>
  <si>
    <t xml:space="preserve">    体育</t>
  </si>
  <si>
    <t xml:space="preserve">      群众体育</t>
  </si>
  <si>
    <t xml:space="preserve">      体育交流与合作</t>
  </si>
  <si>
    <t xml:space="preserve">      其他体育支出</t>
  </si>
  <si>
    <t xml:space="preserve">    广播电视</t>
  </si>
  <si>
    <t xml:space="preserve">      广播电视事务</t>
  </si>
  <si>
    <t xml:space="preserve">      其他广播电视支出</t>
  </si>
  <si>
    <t xml:space="preserve">    其他文化旅游体育与传媒支出</t>
  </si>
  <si>
    <t xml:space="preserve">      宣传文化发展专项支出</t>
  </si>
  <si>
    <t xml:space="preserve">      其他文化旅游体育与传媒支出</t>
  </si>
  <si>
    <t xml:space="preserve">  社会保障和就业支出</t>
  </si>
  <si>
    <t xml:space="preserve">    人力资源和社会保障管理事务</t>
  </si>
  <si>
    <t xml:space="preserve">      社会保险经办机构</t>
  </si>
  <si>
    <t xml:space="preserve">      其他人力资源和社会保障管理事务支出</t>
  </si>
  <si>
    <t xml:space="preserve">    民政管理事务</t>
  </si>
  <si>
    <t xml:space="preserve">      行政区划和地名管理</t>
  </si>
  <si>
    <t xml:space="preserve">      其他民政管理事务支出</t>
  </si>
  <si>
    <t xml:space="preserve">    行政事业单位养老支出</t>
  </si>
  <si>
    <t xml:space="preserve">      行政单位离退休</t>
  </si>
  <si>
    <t xml:space="preserve">      事业单位离退休</t>
  </si>
  <si>
    <t xml:space="preserve">      机关事业单位基本养老保险缴费支出</t>
  </si>
  <si>
    <t xml:space="preserve">      机关事业单位职业年金缴费支出</t>
  </si>
  <si>
    <t xml:space="preserve">    企业改革补助</t>
  </si>
  <si>
    <t xml:space="preserve">      其他企业改革发展补助</t>
  </si>
  <si>
    <t xml:space="preserve">    就业补助</t>
  </si>
  <si>
    <t xml:space="preserve">      其他就业补助支出</t>
  </si>
  <si>
    <t xml:space="preserve">    抚恤</t>
  </si>
  <si>
    <t xml:space="preserve">      死亡抚恤</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</si>
  <si>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</si>
  <si>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</si>
  <si>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</si>
  <si>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</si>
  <si>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</si>
  <si>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</si>
  <si>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</si>
  <si>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</si>
  <si>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</si>
  <si>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</si>
  <si>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</si>
  <si>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</si>
  <si>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</si>
  <si>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养老服务</t>
  </si>
  <si>
    <t xml:space="preserve">      其他社会福利支出</t>
  </si>
  <si>
    <t xml:space="preserve">    残疾人事业</t>
  </si>
  <si>
    <t xml:space="preserve">      残疾人就业</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</si>
  <si>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</si>
  <si>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</si>
  <si>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</si>
  <si>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</si>
  <si>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</si>
  <si>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</si>
  <si>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</si>
  <si>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</si>
  <si>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</si>
  <si>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</si>
  <si>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</si>
  <si>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</si>
  <si>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</si>
  <si>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其他生活救助</t>
  </si>
  <si>
    <t xml:space="preserve">      其他农村生活救助</t>
  </si>
  <si>
    <t xml:space="preserve">    财政对基本养老保险基金的补助</t>
  </si>
  <si>
    <t xml:space="preserve">      财政对城乡居民基本养老保险基金的补助</t>
  </si>
  <si>
    <t xml:space="preserve">    退役军人管理事务</t>
  </si>
  <si>
    <t xml:space="preserve">      拥军优属</t>
  </si>
  <si>
    <t xml:space="preserve">    财政代缴社会保险费支出</t>
  </si>
  <si>
    <t xml:space="preserve">      财政代缴城乡居民基本养老保险费支出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</si>
  <si>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</si>
  <si>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</si>
  <si>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</si>
  <si>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</si>
  <si>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</si>
  <si>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</si>
  <si>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</si>
  <si>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</si>
  <si>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其他公立医院支出</t>
  </si>
  <si>
    <t xml:space="preserve">    基层医疗卫生机构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</si>
  <si>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</si>
  <si>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</si>
  <si>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</si>
  <si>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</si>
  <si>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</si>
  <si>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</si>
  <si>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基本公共卫生服务</t>
  </si>
  <si>
    <t xml:space="preserve">      重大公共卫生服务</t>
  </si>
  <si>
    <t xml:space="preserve">      突发公共卫生事件应急处置</t>
  </si>
  <si>
    <t xml:space="preserve">      其他公共卫生支出</t>
  </si>
  <si>
    <t xml:space="preserve">    计划生育事务</t>
  </si>
  <si>
    <t xml:space="preserve">      计划生育服务</t>
  </si>
  <si>
    <t xml:space="preserve">      其他计划生育服务</t>
  </si>
  <si>
    <t xml:space="preserve">    行政事业单位医疗</t>
  </si>
  <si>
    <t xml:space="preserve">      行政单位医疗</t>
  </si>
  <si>
    <t xml:space="preserve">      事业单位医疗</t>
  </si>
  <si>
    <t xml:space="preserve">      公务员医疗补助</t>
  </si>
  <si>
    <t xml:space="preserve">    财政对基本医疗保险基金的补助</t>
  </si>
  <si>
    <t xml:space="preserve">      财政对城乡居民基本医疗保险基金的补助</t>
  </si>
  <si>
    <t xml:space="preserve">    医疗救助</t>
  </si>
  <si>
    <t xml:space="preserve">      城乡医疗救助</t>
  </si>
  <si>
    <t xml:space="preserve">      其他医疗救助支出</t>
  </si>
  <si>
    <t xml:space="preserve">    优抚对象医疗</t>
  </si>
  <si>
    <t xml:space="preserve">      优抚对象医疗补助</t>
  </si>
  <si>
    <t xml:space="preserve">    医疗保障管理事务</t>
  </si>
  <si>
    <t xml:space="preserve">      医疗保障经办事务</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</si>
  <si>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</si>
  <si>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</si>
  <si>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</si>
  <si>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</si>
  <si>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</si>
  <si>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</si>
  <si>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其他环境保护管理事务支出</t>
  </si>
  <si>
    <t xml:space="preserve">    污染防治</t>
  </si>
  <si>
    <t xml:space="preserve">      水体</t>
  </si>
  <si>
    <t xml:space="preserve">      其他污染防治支出</t>
  </si>
  <si>
    <t xml:space="preserve">    自然生态保护</t>
  </si>
  <si>
    <t xml:space="preserve">      自然保护地</t>
  </si>
  <si>
    <t xml:space="preserve">      其他自然生态保护支出</t>
  </si>
  <si>
    <t xml:space="preserve">    森林保护修复</t>
  </si>
  <si>
    <t xml:space="preserve">      森林管护</t>
  </si>
  <si>
    <t xml:space="preserve">      社会保险补助</t>
  </si>
  <si>
    <t xml:space="preserve">      政策性社会性支出补助</t>
  </si>
  <si>
    <t xml:space="preserve">      其他森林保护修复支出</t>
  </si>
  <si>
    <t xml:space="preserve">    能源管理事务</t>
  </si>
  <si>
    <t xml:space="preserve">      农村电网建设</t>
  </si>
  <si>
    <t xml:space="preserve">    其他节能环保支出</t>
  </si>
  <si>
    <t xml:space="preserve">      其他节能环保支出</t>
  </si>
  <si>
    <t xml:space="preserve">  城乡社区支出</t>
  </si>
  <si>
    <t xml:space="preserve">    城乡社区管理事务</t>
  </si>
  <si>
    <t xml:space="preserve">      城管执法</t>
  </si>
  <si>
    <t xml:space="preserve">      其他城乡社区管理事务支出</t>
  </si>
  <si>
    <t xml:space="preserve">    城乡社区公共设施</t>
  </si>
  <si>
    <t xml:space="preserve">      其他城乡社区公共设施支出</t>
  </si>
  <si>
    <t xml:space="preserve">    城乡社区环境卫生</t>
  </si>
  <si>
    <t xml:space="preserve">      城乡社区环境卫生</t>
  </si>
  <si>
    <t xml:space="preserve">    其他城乡社区支出</t>
  </si>
  <si>
    <t xml:space="preserve">      其他城乡社区支出</t>
  </si>
  <si>
    <t xml:space="preserve">  农林水支出</t>
  </si>
  <si>
    <t xml:space="preserve">    农业农村</t>
  </si>
  <si>
    <t xml:space="preserve">      病虫害控制</t>
  </si>
  <si>
    <t xml:space="preserve">      稳定农民收入补贴</t>
  </si>
  <si>
    <t xml:space="preserve">      农业生产发展</t>
  </si>
  <si>
    <t xml:space="preserve">      农业生态资源保护</t>
  </si>
  <si>
    <t xml:space="preserve">      对高校毕业生到基层任职补助</t>
  </si>
  <si>
    <t xml:space="preserve">      耕地建设与利用</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</si>
  <si>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</si>
  <si>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</si>
  <si>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</si>
  <si>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</si>
  <si>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</si>
  <si>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</si>
  <si>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</si>
  <si>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动植物保护</t>
  </si>
  <si>
    <t xml:space="preserve">      执法与监督</t>
  </si>
  <si>
    <t xml:space="preserve">      产业化管理</t>
  </si>
  <si>
    <t xml:space="preserve">      林业草原防灾减灾</t>
  </si>
  <si>
    <t xml:space="preserve">      退耕还林还草</t>
  </si>
  <si>
    <t xml:space="preserve">      其他林业和草原支出</t>
  </si>
  <si>
    <t xml:space="preserve">    水利</t>
  </si>
  <si>
    <t xml:space="preserve">      水利行业业务管理</t>
  </si>
  <si>
    <t xml:space="preserve">      防汛</t>
  </si>
  <si>
    <t xml:space="preserve">      其他水利支出</t>
  </si>
  <si>
    <t xml:space="preserve">    巩固脱贫攻坚成果衔接乡村振兴</t>
  </si>
  <si>
    <t xml:space="preserve">      农村基础设施建设</t>
  </si>
  <si>
    <t xml:space="preserve">      其他巩固脱贫攻坚成果衔接乡村振兴支出</t>
  </si>
  <si>
    <t xml:space="preserve">    农村综合改革</t>
  </si>
  <si>
    <t xml:space="preserve">      对村级公益事业建设的补助</t>
  </si>
  <si>
    <t xml:space="preserve">      对村民委员会和村党支部的补助</t>
  </si>
  <si>
    <t xml:space="preserve">      农村综合改革示范试点补助</t>
  </si>
  <si>
    <t xml:space="preserve">    普惠金融发展支出</t>
  </si>
  <si>
    <t xml:space="preserve">      农业保险保费补贴</t>
  </si>
  <si>
    <t xml:space="preserve">      创业担保贷款贴息及奖补</t>
  </si>
  <si>
    <t xml:space="preserve">    目标价格补贴</t>
  </si>
  <si>
    <t xml:space="preserve">      其他目标价格补贴</t>
  </si>
  <si>
    <t xml:space="preserve">    其他农林水支出</t>
  </si>
  <si>
    <t xml:space="preserve">      其他农林水支出</t>
  </si>
  <si>
    <t xml:space="preserve">  交通运输支出</t>
  </si>
  <si>
    <t xml:space="preserve">    公路水路运输</t>
  </si>
  <si>
    <t xml:space="preserve">      公路建设</t>
  </si>
  <si>
    <t xml:space="preserve">      公路养护</t>
  </si>
  <si>
    <t xml:space="preserve">      公路运输管理</t>
  </si>
  <si>
    <t xml:space="preserve">      海事管理</t>
  </si>
  <si>
    <t xml:space="preserve">      其他公路水路运输支出</t>
  </si>
  <si>
    <t xml:space="preserve">    其他交通运输支出</t>
  </si>
  <si>
    <t xml:space="preserve">      其他交通运输支出</t>
  </si>
  <si>
    <t xml:space="preserve">  资源勘探工业信息等支出</t>
  </si>
  <si>
    <t xml:space="preserve">    制造业</t>
  </si>
  <si>
    <t xml:space="preserve">      其他制造业支出</t>
  </si>
  <si>
    <t xml:space="preserve">    工业和信息产业监管</t>
  </si>
  <si>
    <t xml:space="preserve">      其他工业和信息产业监管支出</t>
  </si>
  <si>
    <t xml:space="preserve">    国有资产监管</t>
  </si>
  <si>
    <t xml:space="preserve">    支持中小企业发展和管理支出</t>
  </si>
  <si>
    <t xml:space="preserve">      中小企业发展专项</t>
  </si>
  <si>
    <t xml:space="preserve">      其他支持中小企业发展和管理支出</t>
  </si>
  <si>
    <t xml:space="preserve">    其他资源勘探工业信息等支出</t>
  </si>
  <si>
    <t xml:space="preserve">      其他资源勘探工业信息等支出</t>
  </si>
  <si>
    <t xml:space="preserve">  商业服务业等支出</t>
  </si>
  <si>
    <t xml:space="preserve">    商业流通事务</t>
  </si>
  <si>
    <t xml:space="preserve">      其他商业流通事务支出</t>
  </si>
  <si>
    <t xml:space="preserve">    涉外发展服务支出</t>
  </si>
  <si>
    <t xml:space="preserve">      其他涉外发展服务支出</t>
  </si>
  <si>
    <t xml:space="preserve">    其他商业服务业等支出</t>
  </si>
  <si>
    <t xml:space="preserve">      其他商业服务业等支出</t>
  </si>
  <si>
    <t xml:space="preserve">  金融支出</t>
  </si>
  <si>
    <t xml:space="preserve">    其他金融支出</t>
  </si>
  <si>
    <t xml:space="preserve">      其他金融支出</t>
  </si>
  <si>
    <t xml:space="preserve">  自然资源海洋气象等支出</t>
  </si>
  <si>
    <t xml:space="preserve">    自然资源事务</t>
  </si>
  <si>
    <t xml:space="preserve">      自然资源规划及管理</t>
  </si>
  <si>
    <t xml:space="preserve">      自然资源利用与保护</t>
  </si>
  <si>
    <t xml:space="preserve">      自然资源调查与确权登记</t>
  </si>
  <si>
    <t xml:space="preserve">      其他自然资源事务支出</t>
  </si>
  <si>
    <t xml:space="preserve">    气象事务</t>
  </si>
  <si>
    <t xml:space="preserve">      气象事业机构</t>
  </si>
  <si>
    <t xml:space="preserve">      其他气象事务支出</t>
  </si>
  <si>
    <t xml:space="preserve">  住房保障支出</t>
  </si>
  <si>
    <t xml:space="preserve">    保障性安居工程支出</t>
  </si>
  <si>
    <t xml:space="preserve">      棚户区改造</t>
  </si>
  <si>
    <t xml:space="preserve">      农村危房改造</t>
  </si>
  <si>
    <t xml:space="preserve">      保障性住房租金补贴</t>
  </si>
  <si>
    <t xml:space="preserve">      老旧小区改造</t>
  </si>
  <si>
    <t xml:space="preserve">      保障性租赁住房</t>
  </si>
  <si>
    <t xml:space="preserve">      其他保障性安居工程支出</t>
  </si>
  <si>
    <t xml:space="preserve">    住房改革支出</t>
  </si>
  <si>
    <t xml:space="preserve">      住房公积金</t>
  </si>
  <si>
    <t xml:space="preserve">    城乡社区住宅</t>
  </si>
  <si>
    <t xml:space="preserve">      其他城乡社区住宅支出</t>
  </si>
  <si>
    <t xml:space="preserve">  粮油物资储备支出</t>
  </si>
  <si>
    <t xml:space="preserve">    粮油物资事务</t>
  </si>
  <si>
    <t xml:space="preserve">      其他粮油物资事务支出</t>
  </si>
  <si>
    <t xml:space="preserve">  灾害防治及应急管理支出</t>
  </si>
  <si>
    <t xml:space="preserve">    应急管理事务</t>
  </si>
  <si>
    <t xml:space="preserve">      灾害风险防治</t>
  </si>
  <si>
    <t xml:space="preserve">      应急管理</t>
  </si>
  <si>
    <t xml:space="preserve">      其他应急管理支出</t>
  </si>
  <si>
    <t xml:space="preserve">    消防救援事务</t>
  </si>
  <si>
    <t xml:space="preserve">      消防应急救援</t>
  </si>
  <si>
    <t xml:space="preserve">      其他消防救援事务支出</t>
  </si>
  <si>
    <t xml:space="preserve">    地震事务</t>
  </si>
  <si>
    <t xml:space="preserve">      其他地震事务支出</t>
  </si>
  <si>
    <t xml:space="preserve">    自然灾害防治</t>
  </si>
  <si>
    <t xml:space="preserve">      地质灾害防治</t>
  </si>
  <si>
    <t xml:space="preserve">      森林草原防灾减灾</t>
  </si>
  <si>
    <t xml:space="preserve">    自然灾害救灾及恢复重建支出</t>
  </si>
  <si>
    <t xml:space="preserve">      自然灾害救灾补助</t>
  </si>
  <si>
    <t xml:space="preserve">  其他支出</t>
  </si>
  <si>
    <t xml:space="preserve">    其他支出</t>
  </si>
  <si>
    <t xml:space="preserve">      其他支出</t>
  </si>
  <si>
    <t xml:space="preserve">  债务付息支出</t>
  </si>
  <si>
    <t xml:space="preserve">    中央政府国内债务付息支出</t>
  </si>
  <si>
    <t xml:space="preserve">      中央政府国内债务付息支出</t>
  </si>
  <si>
    <t xml:space="preserve">    中央政府国外债务付息支出</t>
  </si>
  <si>
    <t xml:space="preserve">      中央政府境外发行主权债券付息支出</t>
  </si>
  <si>
    <t xml:space="preserve">      中央政府向外国政府借款付息支出</t>
  </si>
  <si>
    <t xml:space="preserve">      中央政府向国际金融组织借款付息支出</t>
  </si>
  <si>
    <t xml:space="preserve">      中央政府其他国外借款付息支出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</si>
  <si>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</si>
  <si>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</si>
  <si>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</si>
  <si>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</si>
  <si>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</si>
  <si>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</si>
  <si>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</si>
  <si>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中央政府国内债务发行费用支出</t>
  </si>
  <si>
    <t xml:space="preserve">    中央政府国外债务发行费用支出</t>
  </si>
  <si>
    <t xml:space="preserve">      中央政府国外债务发行费用支出</t>
  </si>
  <si>
    <t xml:space="preserve">    地方政府一般债务发行费用支出</t>
  </si>
  <si>
    <t xml:space="preserve">      地方政府一般债务发行费用支出</t>
  </si>
  <si>
    <t xml:space="preserve">  预备费</t>
  </si>
  <si>
    <t>一般公共预算支出总计</t>
  </si>
  <si>
    <t>年终结转</t>
  </si>
  <si>
    <t>稳定调节基金</t>
  </si>
  <si>
    <t>线下支出</t>
  </si>
  <si>
    <t xml:space="preserve">  上解上级支出</t>
  </si>
  <si>
    <t xml:space="preserve">  债务还本支出</t>
  </si>
  <si>
    <t>附表3</t>
  </si>
  <si>
    <t>2024年峨边彝族自治县政府性基金预算收入调整表</t>
  </si>
  <si>
    <t>项    目</t>
  </si>
  <si>
    <t>一、农网还贷资金收入</t>
  </si>
  <si>
    <t>二、国有土地收益基金收入</t>
  </si>
  <si>
    <t>三、农业土地开发资金收入</t>
  </si>
  <si>
    <t>四、国有土地使用权出让收入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</si>
  <si>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</si>
  <si>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</si>
  <si>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</si>
  <si>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</si>
  <si>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</si>
  <si>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五、大中型水库库区基金收入</t>
  </si>
  <si>
    <t>六、城市基础设施配套费收入</t>
  </si>
  <si>
    <t>七、小型水库移民扶助基金收入</t>
  </si>
  <si>
    <t>八、污水处理费收入</t>
  </si>
  <si>
    <t>九、其他政府性基金收入</t>
  </si>
  <si>
    <t xml:space="preserve">   棚户区改造专项债券对应项目专项收入</t>
  </si>
  <si>
    <t xml:space="preserve">   其他地方自行试点项目收益专项债券对应项目专项收入</t>
  </si>
  <si>
    <t>合 计</t>
  </si>
  <si>
    <t>上级补助收入</t>
  </si>
  <si>
    <t>总 计</t>
  </si>
  <si>
    <t>附表4</t>
  </si>
  <si>
    <t>2024年峨边彝族自治县政府性基金预算支出调整表</t>
  </si>
  <si>
    <t>项   目</t>
  </si>
  <si>
    <t>一、文化旅游体育与传媒支出</t>
  </si>
  <si>
    <t>二、节能环保</t>
  </si>
  <si>
    <t>三、城乡社区支出</t>
  </si>
  <si>
    <t xml:space="preserve">    国有土地使用权出让收入安排的支出</t>
  </si>
  <si>
    <t xml:space="preserve">    污水处理费安排的支出</t>
  </si>
  <si>
    <t>四、农林水支出</t>
  </si>
  <si>
    <t xml:space="preserve">    大中型水库库区基金安排的支出</t>
  </si>
  <si>
    <t xml:space="preserve">    大中型水库移民后期扶持基金支出</t>
  </si>
  <si>
    <t>五、资源勘探工业信息等支出</t>
  </si>
  <si>
    <t xml:space="preserve">    超长期特别国债安排的支出</t>
  </si>
  <si>
    <t>六、其他支出</t>
  </si>
  <si>
    <t xml:space="preserve">    其他政府性基金及对应专项债务收入安排的支出</t>
  </si>
  <si>
    <t xml:space="preserve">    彩票公益金安排的支出</t>
  </si>
  <si>
    <t>七、债务付息支出</t>
  </si>
  <si>
    <t>八、债务发行费用支出</t>
  </si>
  <si>
    <t>合  计</t>
  </si>
  <si>
    <t>上解上级支出</t>
  </si>
  <si>
    <t>债务还本支出</t>
  </si>
  <si>
    <t>调出资金</t>
  </si>
  <si>
    <t>总  计</t>
  </si>
  <si>
    <t>附表5</t>
  </si>
  <si>
    <t>2024年峨边彝族自治县国有资本经营预算收入调整表</t>
  </si>
  <si>
    <t>项目</t>
  </si>
  <si>
    <t>预算数</t>
  </si>
  <si>
    <t>一、利润收入</t>
  </si>
  <si>
    <t>二、股利、股息收入</t>
  </si>
  <si>
    <t>三、产权转让收入</t>
  </si>
  <si>
    <t>四、清算收入</t>
  </si>
  <si>
    <t>五、其他国有资本经营预算收入</t>
  </si>
  <si>
    <t>合    计</t>
  </si>
  <si>
    <t>上年结余收入</t>
  </si>
  <si>
    <t>总    计</t>
  </si>
  <si>
    <t>附表6</t>
  </si>
  <si>
    <t>2024年峨边彝族自治县国有资本经营预算支出调整数</t>
  </si>
  <si>
    <t>一、解决历史遗留问题及改革成本支出</t>
  </si>
  <si>
    <t>二、国有企业资本金注入</t>
  </si>
  <si>
    <t>三、国有企业政策性补贴</t>
  </si>
  <si>
    <t>四、其他国有资本经营预算支出</t>
  </si>
  <si>
    <t xml:space="preserve">   调  出</t>
  </si>
  <si>
    <t>总   计</t>
  </si>
  <si>
    <t>附表7</t>
  </si>
  <si>
    <t>2024年峨边彝族自治县地方政府债务限额调整情况表</t>
  </si>
  <si>
    <t xml:space="preserve">项目 </t>
  </si>
  <si>
    <t>金额</t>
  </si>
  <si>
    <t>备注</t>
  </si>
  <si>
    <t>一、2023年末地方地方政府债务限额</t>
  </si>
  <si>
    <t>其中：一般债务限额</t>
  </si>
  <si>
    <t xml:space="preserve">      外债限额</t>
  </si>
  <si>
    <t xml:space="preserve">      专项债务限额</t>
  </si>
  <si>
    <t>二、2024年新增地方政府债务限额</t>
  </si>
  <si>
    <t>三、2024年地方政府债务限额</t>
  </si>
  <si>
    <t>附表8</t>
  </si>
  <si>
    <t>2024年峨边彝族自治县地方政府债务余额调整情况表</t>
  </si>
  <si>
    <t>一、2023年末地方地方政府债务余额</t>
  </si>
  <si>
    <t>其中：一般债务余额</t>
  </si>
  <si>
    <t xml:space="preserve">      外债余额</t>
  </si>
  <si>
    <t>因汇率变化，余额增加159万元</t>
  </si>
  <si>
    <t xml:space="preserve">      专项债务余额</t>
  </si>
  <si>
    <t>二、2024年新增地方政府债务</t>
  </si>
  <si>
    <t>其中：新增一般债务</t>
  </si>
  <si>
    <t xml:space="preserve">      新增外债</t>
  </si>
  <si>
    <t xml:space="preserve">      新增专项债务</t>
  </si>
  <si>
    <t>三、2024年发行再融资债券</t>
  </si>
  <si>
    <t>其中：一般债务</t>
  </si>
  <si>
    <t xml:space="preserve">     专项债务</t>
  </si>
  <si>
    <t>四、2024年偿还债务本金额度</t>
  </si>
  <si>
    <t xml:space="preserve">      外债</t>
  </si>
  <si>
    <t xml:space="preserve">      专项债务</t>
  </si>
  <si>
    <t>五、2024年地方政府债务余额</t>
  </si>
  <si>
    <t>附表9</t>
  </si>
  <si>
    <t>2024年新增一般转移支付资金统计表</t>
  </si>
  <si>
    <t>序号</t>
  </si>
  <si>
    <t>文号</t>
  </si>
  <si>
    <t>项目名称</t>
  </si>
  <si>
    <t>合计</t>
  </si>
  <si>
    <t>乐市财政行〔2024〕57号</t>
  </si>
  <si>
    <t>2024年第一批乡村人才振兴五年行动资金</t>
  </si>
  <si>
    <t>川财政建〔2024〕48号</t>
  </si>
  <si>
    <t>2024年省级防震减灾转移支付</t>
  </si>
  <si>
    <t>乐市财政行〔2024〕71号</t>
  </si>
  <si>
    <t>关于下达2024年中央民兵补助经费预算的通知</t>
  </si>
  <si>
    <t>乐市财政建〔2024〕154号</t>
  </si>
  <si>
    <t>2024年中央财政农村危房改造补助资金（第二批）</t>
  </si>
  <si>
    <t>乐市财政教〔2024〕86号</t>
  </si>
  <si>
    <t>（市体育局）2024年中央支持地方公共文化服务体系建设补助资金（全民健身场地器材补短板工程）</t>
  </si>
  <si>
    <t>乐市财政社〔2024〕71号</t>
  </si>
  <si>
    <t>省管森工企业离退休人员社会化管理工作经费</t>
  </si>
  <si>
    <t>乐市财政建〔2024〕122号</t>
  </si>
  <si>
    <t>2024年中央对地方成品油价格和税费改革转移支付资金</t>
  </si>
  <si>
    <t>乐市财政预〔2023〕58号</t>
  </si>
  <si>
    <t>(长期)重点生态功能区转移支付</t>
  </si>
  <si>
    <t>乐市财政环〔2024〕61号</t>
  </si>
  <si>
    <t>2024年中省财政林业草原专项资金预算(第二批)</t>
  </si>
  <si>
    <t>乐市财政环〔2024〕55号</t>
  </si>
  <si>
    <t>关于预拨2024年中央自然灾害救灾资金的通知</t>
  </si>
  <si>
    <t>乐市财政环〔2024〕49号</t>
  </si>
  <si>
    <t>关于预拨省级自然灾害救灾资金的通知</t>
  </si>
  <si>
    <t>财教〔2024〕62号</t>
  </si>
  <si>
    <t>财政部教育部人力资源社会保障部关于下达2024年学生资助补助经费预算的通知</t>
  </si>
  <si>
    <t>川财建〔2024〕108号</t>
  </si>
  <si>
    <t>四川省财政厅关于下达2024年省级财政工会专项资金预算的通知</t>
  </si>
  <si>
    <t>川财建〔2024〕109号</t>
  </si>
  <si>
    <t>四川省财政厅 四川省住房和城乡建设厅关于下达2024年中央财政农村危房改造补助资金的通知</t>
  </si>
  <si>
    <t>川财建〔2024〕114号</t>
  </si>
  <si>
    <t>收回目标价格补贴</t>
  </si>
  <si>
    <t>川财建〔2024〕275号</t>
  </si>
  <si>
    <t>关于清算2020-2023年度农村客运补贴和城市交通发展奖励资金的通知</t>
  </si>
  <si>
    <t>川财教〔2024〕113号</t>
  </si>
  <si>
    <t>关于下达2024年第六批、第七批中央和省级部分教育补助资金预算的通知</t>
  </si>
  <si>
    <t>川财教〔2024〕114号</t>
  </si>
  <si>
    <t>关于下达2024年城乡义务教育补助经费（营养膳食经费清算）预算的通知</t>
  </si>
  <si>
    <t>川财教〔2024〕116号</t>
  </si>
  <si>
    <t>四川省科学技术协会关于 下达2024年中央和省级财政科普科服专项 资金预算的通知</t>
  </si>
  <si>
    <t>川财教〔2024〕36号</t>
  </si>
  <si>
    <t>四川省财政厅四川省教育厅四川省人力资源和社会保障厅关于下达2024年学生资助补助经费预算的通知</t>
  </si>
  <si>
    <t>川财教〔2024〕37号</t>
  </si>
  <si>
    <t>关于下达2024年城乡义务教育补助经费预算的通知</t>
  </si>
  <si>
    <t>川财教〔2024〕38号</t>
  </si>
  <si>
    <t>四川省财政厅四川省教育厅关于下达2024年中央支持地方高校改革发展资金预算的通知</t>
  </si>
  <si>
    <t>川财教〔2024〕52号</t>
  </si>
  <si>
    <t>四川省财政厅 四川省广播电视局 关于下达2024年中央和省级公共文化服务体系建设补助资金（广电项目）预算的通知</t>
  </si>
  <si>
    <t>川财教〔2024〕53号</t>
  </si>
  <si>
    <t>关于下达2024年中央支持地方公共文化服务体系建设补助资金预算的通知</t>
  </si>
  <si>
    <t>川财教〔2024〕56号</t>
  </si>
  <si>
    <t>关于下达2024年第二批、第三批教育资金预算的通知</t>
  </si>
  <si>
    <t>川财教〔2024〕62号</t>
  </si>
  <si>
    <t>关于下达2024年中央文化人才专项 经费预算的通知</t>
  </si>
  <si>
    <t>川财教〔2024〕73号</t>
  </si>
  <si>
    <t>四川省财政厅 四川省文化和旅游厅关于下达2024年中央和省级财政公共图书馆、美术馆、文化馆（站）免费开放补助资金预算的通知</t>
  </si>
  <si>
    <t>川财教〔2024〕76号</t>
  </si>
  <si>
    <t>关于下达2024年第四批教育资金预算的通知</t>
  </si>
  <si>
    <t>川财教〔2024〕87号</t>
  </si>
  <si>
    <t>关于下达2024年第五批教育资金预算的通知</t>
  </si>
  <si>
    <t>川财教〔2024〕88号</t>
  </si>
  <si>
    <t>关于下达2024年城乡义务教育补助经费（校舍维修长效机制）预算的通知</t>
  </si>
  <si>
    <t>川财农〔2024〕41号</t>
  </si>
  <si>
    <t>《四川省财政厅四川省农业农村厅关于下达2024年中央财政农业相关转移支付直达资金的通知》</t>
  </si>
  <si>
    <t>川财农〔2024〕48号</t>
  </si>
  <si>
    <t>《四川省财政厅 四川省农业农村厅关于下达2024年中央财政粮油生产保障等六项农业转移支付资金的通知》</t>
  </si>
  <si>
    <t>川财农〔2024〕58号</t>
  </si>
  <si>
    <t>四川省财政厅 四川省农业农村厅关于下达2024年中央财政粮油生产保障等五项农业转移支付资金的通知</t>
  </si>
  <si>
    <t>川财农〔2024〕68号</t>
  </si>
  <si>
    <t>四川省财政厅 四川省水利厅关于下达2024年农业防灾减灾和水利救灾资金预算的通知</t>
  </si>
  <si>
    <t>川财农〔2024〕71号</t>
  </si>
  <si>
    <t>四川省财政厅四川省水利厅关于下达2024年省级水利发展资金预算的通知</t>
  </si>
  <si>
    <t>川财农〔2024〕72号</t>
  </si>
  <si>
    <t>四川省财政厅 四川省农业农村厅关于下达2024年省级财政衔接推进乡村振兴补助资金（巩固拓展脱贫攻坚成果和乡村振兴任务）预算的通知</t>
  </si>
  <si>
    <t>川财农〔2024〕78号</t>
  </si>
  <si>
    <t>四川省财政厅四川省农业农村厅关于下达2024年农业经营主体能力提升等四项农业转移支付资金的通知</t>
  </si>
  <si>
    <t>川财社〔2024〕34号</t>
  </si>
  <si>
    <t>四川省财政厅四川省民政厅关于下达2024年省级财政社会救助救济补助资金的通知</t>
  </si>
  <si>
    <t>川财社〔2024〕35号</t>
  </si>
  <si>
    <t>四川省财政厅 四川省民政厅关于下达2024年中央和省级财政困难群众救助补助资金的通知</t>
  </si>
  <si>
    <t>川财社〔2024〕41号</t>
  </si>
  <si>
    <t>财政厅关于下达2024年中央财政残疾人事业发展补助资金的通知</t>
  </si>
  <si>
    <t>川财社〔2024〕44号</t>
  </si>
  <si>
    <t>四川省财政厅四川省民政厅关于下达2024年省级财政养老服务业发展补助资金的通知</t>
  </si>
  <si>
    <t>川财社〔2024〕46号</t>
  </si>
  <si>
    <t>四川省财政厅四川省卫生健康委员会四川省中医药管理局关于下达2024年医疗服务与保障能力提升（公立医院综合改革）中央和省级补助资金的通知</t>
  </si>
  <si>
    <t>川财社〔2024〕48号</t>
  </si>
  <si>
    <t>四川省财政厅四川省卫生健康委员会关于下达2024年基本公共卫生服务中央和省级补助资金的通知</t>
  </si>
  <si>
    <t>川财社〔2024〕49号</t>
  </si>
  <si>
    <t>四川省财政厅四川省卫生健康委员会关于下达医务人员临时性工作补助的通知</t>
  </si>
  <si>
    <t>川财社〔2024〕51号</t>
  </si>
  <si>
    <t>四川省财政厅四川省卫生健康委员会关于下达2024年计划生育服务中央和省级补助资金的通知</t>
  </si>
  <si>
    <t>川财社〔2024〕52号</t>
  </si>
  <si>
    <t>四川省财政厅四川省卫生健康委员会关于下达2024年基本药物制度中央和省级补助资金的通知</t>
  </si>
  <si>
    <t>川财社〔2024〕58号</t>
  </si>
  <si>
    <t>四川省财政厅四川省民政厅关于下达2024年中央和省级财政困难群众一次性生活补助资金的通知</t>
  </si>
  <si>
    <t>川财社〔2024〕59号</t>
  </si>
  <si>
    <t>四川省财政厅 四川省人力资源和社会保障厅关于下达2024年省级财政困难群众养老保险代缴资金（第二批）的通知</t>
  </si>
  <si>
    <t>川财社〔2024〕67号</t>
  </si>
  <si>
    <t>四川省财政厅 四川省人力资源和社会保障厅 关于下达2024年中央和省级财政就业创业 补助资金（第二批）的通知</t>
  </si>
  <si>
    <t>川财社〔2024〕78号</t>
  </si>
  <si>
    <t>四川省财政厅关于下达2024年中央和省级财政优抚对象抚恤补助资金（义务兵家庭优待金）的通知</t>
  </si>
  <si>
    <t>川财社〔2024〕87号</t>
  </si>
  <si>
    <t>四川省财政厅关于下达2024年中央和省级财政优抚对象医疗补助资金的通知</t>
  </si>
  <si>
    <t>川财社〔2024〕88号</t>
  </si>
  <si>
    <t>四川省财政厅四川省人力资源和社会保障厅关于下达2040年高校毕业生“三支一扶”计划中央和省级财政补助资金预算的通知</t>
  </si>
  <si>
    <t>川财预〔2024〕42号</t>
  </si>
  <si>
    <t>关于下达2024年成品油税费改革转移支付资金的通知</t>
  </si>
  <si>
    <t>川财预〔2024〕44号〕</t>
  </si>
  <si>
    <t>关于下达2024年四川省民族地区开发资金的通知</t>
  </si>
  <si>
    <t>川财预〔2024〕57号</t>
  </si>
  <si>
    <t>四川省财政厅关于预拨2024年第一批省级财政财力性转移支付的通知</t>
  </si>
  <si>
    <t>川财预〔2024〕64号</t>
  </si>
  <si>
    <t>四川省财政厅关于下达2023年度政府专职消防队伍工资待遇补助资金的通知</t>
  </si>
  <si>
    <t>川财预〔2024〕67号</t>
  </si>
  <si>
    <t>四川省财政厅关于下达2024年驻村第一书记和工作队工作经费补助的通知</t>
  </si>
  <si>
    <t>川财预〔2024〕68号</t>
  </si>
  <si>
    <t>四川省财政厅关于下达2024年村级公共服务经费补助资金的通知</t>
  </si>
  <si>
    <t>川财资环〔2024〕16号</t>
  </si>
  <si>
    <t>关于下达2024年中央财政林业草原专项资金预算（第一批）的通知</t>
  </si>
  <si>
    <t>川财资环〔2024〕46号</t>
  </si>
  <si>
    <t>关于下达2024年中省财政林业草原专项资金预算（第二批）的通知</t>
  </si>
  <si>
    <t>川财资环〔2024〕56号</t>
  </si>
  <si>
    <t>关于下达2024年省级财政林业草原专项资金预算（第三批）的通知</t>
  </si>
  <si>
    <t>川财资环〔2024〕86号</t>
  </si>
  <si>
    <t>关于下达2024年省级财政林业草原专项资金预算（第四批）的通知</t>
  </si>
  <si>
    <t>川财综〔2024〕17号</t>
  </si>
  <si>
    <t>四川省财政厅 四川省住房和城乡建设厅关于下达2024年第一批中央财政城镇保障性安居工程补助资金预算的通知</t>
  </si>
  <si>
    <t>川财综〔2024〕24号</t>
  </si>
  <si>
    <t>四川省财政厅 四川省住房和城乡建设厅关于下达2024年城镇保障性安居工程补助资金（奖励资金）的通知</t>
  </si>
  <si>
    <t>内容敏感</t>
  </si>
  <si>
    <t>政法资金转移支付</t>
  </si>
  <si>
    <t>总预算〔2024〕0156号</t>
  </si>
  <si>
    <t>关于下达2024年市级财政衔接推进乡村振兴补助资金（切块部分）的通知</t>
  </si>
  <si>
    <t>总预算〔2024〕0181号</t>
  </si>
  <si>
    <t>关于清算下达2024年市级财政衔接乡村振兴补助资金（农村公路日常养护补助经费）的通知</t>
  </si>
  <si>
    <t>总预算〔2024〕0234号</t>
  </si>
  <si>
    <t>关于下达2024年市级财政衔接推进乡村振兴补助资金（乡村振兴拉练奖补资金）的通知</t>
  </si>
  <si>
    <t>总预算〔2024〕0244号</t>
  </si>
  <si>
    <t>峨边彝族自治县、马边彝族自治县成立四十周年贺金</t>
  </si>
  <si>
    <t>总预算〔2024〕0292号</t>
  </si>
  <si>
    <t>下达2024年市政协委员调研及履职活动经费</t>
  </si>
  <si>
    <t>总预算〔2024〕0300号</t>
  </si>
  <si>
    <t>下达2024年市级民族专项资金</t>
  </si>
  <si>
    <t>总预算〔2024〕0320号</t>
  </si>
  <si>
    <t>关于下达2024年第三批市级财政衔接推进乡村振兴补助资金（切块部分）的通知</t>
  </si>
  <si>
    <t>附表10</t>
  </si>
  <si>
    <t>2024年新增专项转移支付资金统计表</t>
  </si>
  <si>
    <t>1</t>
  </si>
  <si>
    <t>乐市财政行〔2024〕54号</t>
  </si>
  <si>
    <t>2024年药品监管专项资金</t>
  </si>
  <si>
    <t>2</t>
  </si>
  <si>
    <t>川财防〔2024〕23号</t>
  </si>
  <si>
    <t>关于下达人防建设补助资金的通知</t>
  </si>
  <si>
    <t>3</t>
  </si>
  <si>
    <t>川财建〔2024〕138号</t>
  </si>
  <si>
    <t>2024年第一批省级城乡建设发展专项资金</t>
  </si>
  <si>
    <t>4</t>
  </si>
  <si>
    <t>乐市财政建〔2024〕103号</t>
  </si>
  <si>
    <t>2024年省级城乡建设发展应急资金（“瓶改管”“瓶改电”省级激励奖补资金）</t>
  </si>
  <si>
    <t>5</t>
  </si>
  <si>
    <t>川财建〔2024〕196号</t>
  </si>
  <si>
    <t>四川省财政厅 四川省商务厅 关于下达2024年第二批省级商务发展促进 资金预算的通知</t>
  </si>
  <si>
    <t>6</t>
  </si>
  <si>
    <t>川财建〔2024〕273号</t>
  </si>
  <si>
    <t>下达2024年第四批交通专项资金的通知</t>
  </si>
  <si>
    <t>7</t>
  </si>
  <si>
    <t>川财建〔2024〕148号</t>
  </si>
  <si>
    <t>四川省财政厅关于下达生态保护修复专项2024年第四批和第七批中央基建投资预算的通知</t>
  </si>
  <si>
    <t>8</t>
  </si>
  <si>
    <t>川财教〔2024〕61号</t>
  </si>
  <si>
    <t>关于下达2024年省级文化和旅游发展专项资金（第一批）预算的通知</t>
  </si>
  <si>
    <t>9</t>
  </si>
  <si>
    <t>川财农〔2024〕44号</t>
  </si>
  <si>
    <t>四川省财政厅关于下达2024年农村综合改革转移支付预算的通知</t>
  </si>
  <si>
    <t>10</t>
  </si>
  <si>
    <t>川财农〔2024〕50号</t>
  </si>
  <si>
    <t>四川省财政厅四川省农业农村厅关于下达2024年中央财政土地指标跨省域调剂收入安排的支出预算的通知</t>
  </si>
  <si>
    <t>11</t>
  </si>
  <si>
    <t>川财社〔2024〕76号</t>
  </si>
  <si>
    <t>四川省财政厅四川省卫生健康委员会四川省疾病预防控制局关于下达2024年重大公共卫生服务中央补助资金的通知</t>
  </si>
  <si>
    <t>12</t>
  </si>
  <si>
    <t>川财行〔2024〕29号</t>
  </si>
  <si>
    <t>根据导批件B〔2024〕文秘-179号及川财行〔2024〕29号下达2024年铁路护路联防专项资金</t>
  </si>
  <si>
    <t>13</t>
  </si>
  <si>
    <t>川财行〔2024〕71号</t>
  </si>
  <si>
    <t>四川省财政厅四川省民族宗教事务委员会关于下达2024年维修补助资金的通知</t>
  </si>
  <si>
    <t>14</t>
  </si>
  <si>
    <t>川财资环〔2024〕79号</t>
  </si>
  <si>
    <t>四川省财政厅四川省生态环境厅关于下达2024年第四批中央和省级生态环境保护专项资金预算的通知</t>
  </si>
  <si>
    <t>15</t>
  </si>
  <si>
    <t>乐市财政环〔2024〕34号</t>
  </si>
  <si>
    <t>关于下达2024年第二批中央生态环保资金预算的通知</t>
  </si>
  <si>
    <t>16</t>
  </si>
  <si>
    <t>乐市财政环〔2024〕47号</t>
  </si>
  <si>
    <t>关于下达2024年省级安全生产预防和应急救援能力建设专项资金预算（第二批）的通知</t>
  </si>
  <si>
    <t>17</t>
  </si>
  <si>
    <t>乐市财政建〔2024〕133号</t>
  </si>
  <si>
    <t>省级内贸流通服务业发展专项资金(2024年省级财政汽车和家电以旧换新补贴)</t>
  </si>
  <si>
    <t>18</t>
  </si>
  <si>
    <t>乐市财政建〔2024〕144号</t>
  </si>
  <si>
    <t>2024年第一批交通专项资金（公路灾毁应急抢修保通部分）</t>
  </si>
  <si>
    <t>19</t>
  </si>
  <si>
    <t>乐市财政建〔2024〕132号</t>
  </si>
  <si>
    <t>关于下达2023年第二批省级外贸专项资金（2024年一季度外贸“开门红”奖励）的通知</t>
  </si>
  <si>
    <t>20</t>
  </si>
  <si>
    <t>乐市财政行〔2024〕74号</t>
  </si>
  <si>
    <t>关于下达2024年省级征兵经费预算的通知</t>
  </si>
  <si>
    <t>21</t>
  </si>
  <si>
    <t>乐市财政行〔2024〕55号</t>
  </si>
  <si>
    <t>关于下达2024年市场监管专项资金（再分配）的通知</t>
  </si>
  <si>
    <t>附表11</t>
  </si>
  <si>
    <t>2024年新增政府性基金转移支付统计表</t>
  </si>
  <si>
    <t>川财社〔2024〕33号</t>
  </si>
  <si>
    <t>四川省财政厅 四川省民政厅关于下达2024年省级财政彩票公益金支持社会福利事业资金的通知</t>
  </si>
  <si>
    <t>川财农〔2024〕65号</t>
  </si>
  <si>
    <t>四川省财政厅 四川省水利厅关于下达2024年大中型水库移民后期扶持资金预算的通知</t>
  </si>
  <si>
    <t>川财农〔2024〕60号</t>
  </si>
  <si>
    <t>四川省财政厅四川省农业农村厅关于下达2024年提高土地出让收入用于农业农村比例省级统筹部分资金的通知</t>
  </si>
  <si>
    <t>川财综〔2024〕21号</t>
  </si>
  <si>
    <t>四川省财政厅关于下达2024年省级财政 彩票公益金分配市县使用资金的通知</t>
  </si>
  <si>
    <t>川财建〔2024〕184号</t>
  </si>
  <si>
    <t>2024年超长期特别国债（加快重点地区和城市平战结合建设领域城市地下管网建设改造方向）支出预算</t>
  </si>
  <si>
    <t>乐市财政建〔2024〕147号</t>
  </si>
  <si>
    <t>2024年超长期特别国债资金（大规模设备更新和消费品以旧换新方向）</t>
  </si>
  <si>
    <t>川财教〔2024〕112号</t>
  </si>
  <si>
    <t>四川省财政厅 四川省体育局关于下达2024年中央和省级体育发展专项资金预算的通知</t>
  </si>
  <si>
    <t>乐市财政教〔2024〕87号</t>
  </si>
  <si>
    <t>下达2023年7—11月市级体彩公益金资金</t>
  </si>
  <si>
    <t>川财建〔2024〕261号</t>
  </si>
  <si>
    <t>财政厅关于下达2024年超长期特别国债（提升减缓和适应气候变化的基础能力）的通知</t>
  </si>
  <si>
    <t>川财社〔2024〕91号</t>
  </si>
  <si>
    <t>四川省财政厅 四川省民政厅关于下达2024年省级财政养老服务发展专项资金（第二批）的通知</t>
  </si>
  <si>
    <t>乐市财政建〔2024〕187号</t>
  </si>
  <si>
    <t>2024年第二批超长期特别国债（推动大规模设备更新和消费品以旧换新领域）（商务领域）</t>
  </si>
</sst>
</file>

<file path=xl/styles.xml><?xml version="1.0" encoding="utf-8"?>
<styleSheet xmlns="http://schemas.openxmlformats.org/spreadsheetml/2006/main">
  <numFmts count="9">
    <numFmt numFmtId="176" formatCode="0.00_ "/>
    <numFmt numFmtId="42" formatCode="_ &quot;￥&quot;* #,##0_ ;_ &quot;￥&quot;* \-#,##0_ ;_ &quot;￥&quot;* &quot;-&quot;_ ;_ @_ "/>
    <numFmt numFmtId="177" formatCode="#,##0_ "/>
    <numFmt numFmtId="44" formatCode="_ &quot;￥&quot;* #,##0.00_ ;_ &quot;￥&quot;* \-#,##0.00_ ;_ &quot;￥&quot;* &quot;-&quot;??_ ;_ @_ "/>
    <numFmt numFmtId="41" formatCode="_ * #,##0_ ;_ * \-#,##0_ ;_ * &quot;-&quot;_ ;_ @_ "/>
    <numFmt numFmtId="178" formatCode="#,##0.00_ "/>
    <numFmt numFmtId="43" formatCode="_ * #,##0.00_ ;_ * \-#,##0.00_ ;_ * &quot;-&quot;??_ ;_ @_ "/>
    <numFmt numFmtId="179" formatCode="0_ ;\-0"/>
    <numFmt numFmtId="180" formatCode="#,##0_);[Red]\(#,##0\)"/>
  </numFmts>
  <fonts count="52">
    <font>
      <sz val="12"/>
      <name val="宋体"/>
      <charset val="134"/>
    </font>
    <font>
      <sz val="11"/>
      <color indexed="8"/>
      <name val="宋体"/>
      <charset val="134"/>
    </font>
    <font>
      <sz val="12"/>
      <color theme="1"/>
      <name val="宋体"/>
      <charset val="134"/>
    </font>
    <font>
      <sz val="11"/>
      <color theme="1"/>
      <name val="宋体"/>
      <charset val="134"/>
      <scheme val="minor"/>
    </font>
    <font>
      <sz val="11"/>
      <color indexed="8"/>
      <name val="仿宋"/>
      <charset val="134"/>
    </font>
    <font>
      <b/>
      <sz val="20"/>
      <color theme="1"/>
      <name val="方正小标宋简体"/>
      <charset val="134"/>
    </font>
    <font>
      <sz val="11"/>
      <color theme="1"/>
      <name val="仿宋"/>
      <charset val="134"/>
    </font>
    <font>
      <sz val="11"/>
      <color theme="1"/>
      <name val="仿宋_GB2312"/>
      <charset val="134"/>
    </font>
    <font>
      <b/>
      <sz val="12"/>
      <color theme="1"/>
      <name val="仿宋"/>
      <charset val="134"/>
    </font>
    <font>
      <b/>
      <sz val="12"/>
      <color theme="1"/>
      <name val="仿宋_GB2312"/>
      <charset val="134"/>
    </font>
    <font>
      <sz val="12"/>
      <color theme="1"/>
      <name val="仿宋"/>
      <charset val="134"/>
    </font>
    <font>
      <sz val="11"/>
      <color theme="1"/>
      <name val="宋体"/>
      <charset val="134"/>
    </font>
    <font>
      <b/>
      <sz val="16"/>
      <color theme="1"/>
      <name val="方正小标宋简体"/>
      <charset val="134"/>
    </font>
    <font>
      <sz val="12"/>
      <color theme="1"/>
      <name val="仿宋_GB2312"/>
      <charset val="134"/>
    </font>
    <font>
      <sz val="12"/>
      <color rgb="FFFF0000"/>
      <name val="仿宋"/>
      <charset val="134"/>
    </font>
    <font>
      <sz val="16"/>
      <color indexed="8"/>
      <name val="方正小标宋简体"/>
      <charset val="134"/>
    </font>
    <font>
      <b/>
      <sz val="11"/>
      <color indexed="8"/>
      <name val="仿宋"/>
      <charset val="134"/>
    </font>
    <font>
      <b/>
      <sz val="11"/>
      <color theme="1"/>
      <name val="仿宋"/>
      <charset val="134"/>
    </font>
    <font>
      <sz val="12"/>
      <name val="仿宋"/>
      <charset val="134"/>
    </font>
    <font>
      <b/>
      <sz val="18"/>
      <name val="方正小标宋简体"/>
      <charset val="134"/>
    </font>
    <font>
      <sz val="12"/>
      <name val="仿宋_GB2312"/>
      <charset val="134"/>
    </font>
    <font>
      <b/>
      <sz val="12"/>
      <name val="仿宋"/>
      <charset val="134"/>
    </font>
    <font>
      <b/>
      <sz val="11"/>
      <name val="仿宋"/>
      <charset val="134"/>
    </font>
    <font>
      <b/>
      <sz val="12"/>
      <name val="宋体"/>
      <charset val="134"/>
    </font>
    <font>
      <b/>
      <sz val="14"/>
      <name val="仿宋"/>
      <charset val="134"/>
    </font>
    <font>
      <sz val="11"/>
      <name val="仿宋"/>
      <charset val="134"/>
    </font>
    <font>
      <b/>
      <sz val="16"/>
      <name val="方正小标宋简体"/>
      <charset val="134"/>
    </font>
    <font>
      <b/>
      <sz val="11"/>
      <color indexed="8"/>
      <name val="宋体"/>
      <charset val="134"/>
    </font>
    <font>
      <b/>
      <sz val="16"/>
      <color indexed="8"/>
      <name val="方正小标宋简体"/>
      <charset val="134"/>
    </font>
    <font>
      <sz val="14"/>
      <color theme="1"/>
      <name val="宋体"/>
      <charset val="134"/>
      <scheme val="minor"/>
    </font>
    <font>
      <sz val="18"/>
      <color theme="1"/>
      <name val="方正小标宋简体"/>
      <charset val="134"/>
    </font>
    <font>
      <sz val="14"/>
      <color theme="1"/>
      <name val="仿宋_GB2312"/>
      <charset val="134"/>
    </font>
    <font>
      <sz val="11"/>
      <color theme="0"/>
      <name val="宋体"/>
      <charset val="0"/>
      <scheme val="minor"/>
    </font>
    <font>
      <u/>
      <sz val="11"/>
      <color rgb="FF800080"/>
      <name val="宋体"/>
      <charset val="0"/>
      <scheme val="minor"/>
    </font>
    <font>
      <sz val="11"/>
      <color rgb="FF9C0006"/>
      <name val="宋体"/>
      <charset val="0"/>
      <scheme val="minor"/>
    </font>
    <font>
      <b/>
      <sz val="13"/>
      <color theme="3"/>
      <name val="宋体"/>
      <charset val="134"/>
      <scheme val="minor"/>
    </font>
    <font>
      <b/>
      <sz val="15"/>
      <color theme="3"/>
      <name val="宋体"/>
      <charset val="134"/>
      <scheme val="minor"/>
    </font>
    <font>
      <sz val="11"/>
      <color theme="1"/>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sz val="11"/>
      <color rgb="FFFA7D00"/>
      <name val="宋体"/>
      <charset val="0"/>
      <scheme val="minor"/>
    </font>
    <font>
      <sz val="9"/>
      <name val="宋体"/>
      <charset val="134"/>
    </font>
    <font>
      <b/>
      <sz val="11"/>
      <color theme="1"/>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799981688894314"/>
        <bgColor indexed="64"/>
      </patternFill>
    </fill>
    <fill>
      <patternFill patternType="solid">
        <fgColor theme="6"/>
        <bgColor indexed="64"/>
      </patternFill>
    </fill>
    <fill>
      <patternFill patternType="solid">
        <fgColor theme="4"/>
        <bgColor indexed="64"/>
      </patternFill>
    </fill>
    <fill>
      <patternFill patternType="solid">
        <fgColor rgb="FFFFCC99"/>
        <bgColor indexed="64"/>
      </patternFill>
    </fill>
    <fill>
      <patternFill patternType="solid">
        <fgColor rgb="FFC6EFCE"/>
        <bgColor indexed="64"/>
      </patternFill>
    </fill>
    <fill>
      <patternFill patternType="solid">
        <fgColor rgb="FFA5A5A5"/>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2" fontId="3" fillId="0" borderId="0" applyFont="0" applyFill="0" applyBorder="0" applyAlignment="0" applyProtection="0">
      <alignment vertical="center"/>
    </xf>
    <xf numFmtId="0" fontId="37" fillId="8" borderId="0" applyNumberFormat="0" applyBorder="0" applyAlignment="0" applyProtection="0">
      <alignment vertical="center"/>
    </xf>
    <xf numFmtId="0" fontId="41" fillId="11" borderId="5"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37" fillId="6" borderId="0" applyNumberFormat="0" applyBorder="0" applyAlignment="0" applyProtection="0">
      <alignment vertical="center"/>
    </xf>
    <xf numFmtId="0" fontId="34" fillId="5" borderId="0" applyNumberFormat="0" applyBorder="0" applyAlignment="0" applyProtection="0">
      <alignment vertical="center"/>
    </xf>
    <xf numFmtId="43" fontId="3" fillId="0" borderId="0" applyFont="0" applyFill="0" applyBorder="0" applyAlignment="0" applyProtection="0">
      <alignment vertical="center"/>
    </xf>
    <xf numFmtId="0" fontId="32" fillId="15" borderId="0" applyNumberFormat="0" applyBorder="0" applyAlignment="0" applyProtection="0">
      <alignment vertical="center"/>
    </xf>
    <xf numFmtId="0" fontId="0" fillId="0" borderId="0"/>
    <xf numFmtId="0" fontId="45" fillId="0" borderId="0" applyNumberFormat="0" applyFill="0" applyBorder="0" applyAlignment="0" applyProtection="0">
      <alignment vertical="center"/>
    </xf>
    <xf numFmtId="9" fontId="3" fillId="0" borderId="0" applyFont="0" applyFill="0" applyBorder="0" applyAlignment="0" applyProtection="0">
      <alignment vertical="center"/>
    </xf>
    <xf numFmtId="0" fontId="0" fillId="0" borderId="0"/>
    <xf numFmtId="0" fontId="33" fillId="0" borderId="0" applyNumberFormat="0" applyFill="0" applyBorder="0" applyAlignment="0" applyProtection="0">
      <alignment vertical="center"/>
    </xf>
    <xf numFmtId="0" fontId="3" fillId="14" borderId="8" applyNumberFormat="0" applyFont="0" applyAlignment="0" applyProtection="0">
      <alignment vertical="center"/>
    </xf>
    <xf numFmtId="0" fontId="32" fillId="16" borderId="0" applyNumberFormat="0" applyBorder="0" applyAlignment="0" applyProtection="0">
      <alignment vertical="center"/>
    </xf>
    <xf numFmtId="0" fontId="39"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6" fillId="0" borderId="4" applyNumberFormat="0" applyFill="0" applyAlignment="0" applyProtection="0">
      <alignment vertical="center"/>
    </xf>
    <xf numFmtId="0" fontId="35" fillId="0" borderId="4" applyNumberFormat="0" applyFill="0" applyAlignment="0" applyProtection="0">
      <alignment vertical="center"/>
    </xf>
    <xf numFmtId="0" fontId="32" fillId="17" borderId="0" applyNumberFormat="0" applyBorder="0" applyAlignment="0" applyProtection="0">
      <alignment vertical="center"/>
    </xf>
    <xf numFmtId="0" fontId="39" fillId="0" borderId="6" applyNumberFormat="0" applyFill="0" applyAlignment="0" applyProtection="0">
      <alignment vertical="center"/>
    </xf>
    <xf numFmtId="0" fontId="0" fillId="0" borderId="0"/>
    <xf numFmtId="0" fontId="32" fillId="18" borderId="0" applyNumberFormat="0" applyBorder="0" applyAlignment="0" applyProtection="0">
      <alignment vertical="center"/>
    </xf>
    <xf numFmtId="0" fontId="47" fillId="7" borderId="9" applyNumberFormat="0" applyAlignment="0" applyProtection="0">
      <alignment vertical="center"/>
    </xf>
    <xf numFmtId="0" fontId="38" fillId="7" borderId="5" applyNumberFormat="0" applyAlignment="0" applyProtection="0">
      <alignment vertical="center"/>
    </xf>
    <xf numFmtId="0" fontId="44" fillId="13" borderId="7" applyNumberFormat="0" applyAlignment="0" applyProtection="0">
      <alignment vertical="center"/>
    </xf>
    <xf numFmtId="0" fontId="0" fillId="0" borderId="0"/>
    <xf numFmtId="0" fontId="37" fillId="21" borderId="0" applyNumberFormat="0" applyBorder="0" applyAlignment="0" applyProtection="0">
      <alignment vertical="center"/>
    </xf>
    <xf numFmtId="0" fontId="32" fillId="4" borderId="0" applyNumberFormat="0" applyBorder="0" applyAlignment="0" applyProtection="0">
      <alignment vertical="center"/>
    </xf>
    <xf numFmtId="0" fontId="48" fillId="0" borderId="10" applyNumberFormat="0" applyFill="0" applyAlignment="0" applyProtection="0">
      <alignment vertical="center"/>
    </xf>
    <xf numFmtId="0" fontId="50" fillId="0" borderId="11" applyNumberFormat="0" applyFill="0" applyAlignment="0" applyProtection="0">
      <alignment vertical="center"/>
    </xf>
    <xf numFmtId="0" fontId="0" fillId="0" borderId="0"/>
    <xf numFmtId="0" fontId="43" fillId="12" borderId="0" applyNumberFormat="0" applyBorder="0" applyAlignment="0" applyProtection="0">
      <alignment vertical="center"/>
    </xf>
    <xf numFmtId="0" fontId="0" fillId="0" borderId="0"/>
    <xf numFmtId="44" fontId="3" fillId="0" borderId="0" applyFont="0" applyFill="0" applyBorder="0" applyAlignment="0" applyProtection="0">
      <alignment vertical="center"/>
    </xf>
    <xf numFmtId="0" fontId="51" fillId="23" borderId="0" applyNumberFormat="0" applyBorder="0" applyAlignment="0" applyProtection="0">
      <alignment vertical="center"/>
    </xf>
    <xf numFmtId="0" fontId="37" fillId="26" borderId="0" applyNumberFormat="0" applyBorder="0" applyAlignment="0" applyProtection="0">
      <alignment vertical="center"/>
    </xf>
    <xf numFmtId="0" fontId="32" fillId="10" borderId="0" applyNumberFormat="0" applyBorder="0" applyAlignment="0" applyProtection="0">
      <alignment vertical="center"/>
    </xf>
    <xf numFmtId="0" fontId="37" fillId="22" borderId="0" applyNumberFormat="0" applyBorder="0" applyAlignment="0" applyProtection="0">
      <alignment vertical="center"/>
    </xf>
    <xf numFmtId="0" fontId="37" fillId="19" borderId="0" applyNumberFormat="0" applyBorder="0" applyAlignment="0" applyProtection="0">
      <alignment vertical="center"/>
    </xf>
    <xf numFmtId="0" fontId="0" fillId="0" borderId="0"/>
    <xf numFmtId="0" fontId="3" fillId="0" borderId="0">
      <alignment vertical="center"/>
    </xf>
    <xf numFmtId="0" fontId="37" fillId="25" borderId="0" applyNumberFormat="0" applyBorder="0" applyAlignment="0" applyProtection="0">
      <alignment vertical="center"/>
    </xf>
    <xf numFmtId="0" fontId="37" fillId="24" borderId="0" applyNumberFormat="0" applyBorder="0" applyAlignment="0" applyProtection="0">
      <alignment vertical="center"/>
    </xf>
    <xf numFmtId="0" fontId="32" fillId="9" borderId="0" applyNumberFormat="0" applyBorder="0" applyAlignment="0" applyProtection="0">
      <alignment vertical="center"/>
    </xf>
    <xf numFmtId="0" fontId="32" fillId="3" borderId="0" applyNumberFormat="0" applyBorder="0" applyAlignment="0" applyProtection="0">
      <alignment vertical="center"/>
    </xf>
    <xf numFmtId="0" fontId="37" fillId="28" borderId="0" applyNumberFormat="0" applyBorder="0" applyAlignment="0" applyProtection="0">
      <alignment vertical="center"/>
    </xf>
    <xf numFmtId="0" fontId="37" fillId="30" borderId="0" applyNumberFormat="0" applyBorder="0" applyAlignment="0" applyProtection="0">
      <alignment vertical="center"/>
    </xf>
    <xf numFmtId="0" fontId="32" fillId="31" borderId="0" applyNumberFormat="0" applyBorder="0" applyAlignment="0" applyProtection="0">
      <alignment vertical="center"/>
    </xf>
    <xf numFmtId="0" fontId="37" fillId="32" borderId="0" applyNumberFormat="0" applyBorder="0" applyAlignment="0" applyProtection="0">
      <alignment vertical="center"/>
    </xf>
    <xf numFmtId="0" fontId="32" fillId="27" borderId="0" applyNumberFormat="0" applyBorder="0" applyAlignment="0" applyProtection="0">
      <alignment vertical="center"/>
    </xf>
    <xf numFmtId="0" fontId="32" fillId="29" borderId="0" applyNumberFormat="0" applyBorder="0" applyAlignment="0" applyProtection="0">
      <alignment vertical="center"/>
    </xf>
    <xf numFmtId="0" fontId="0" fillId="0" borderId="0">
      <alignment vertical="center"/>
    </xf>
    <xf numFmtId="0" fontId="37" fillId="20" borderId="0" applyNumberFormat="0" applyBorder="0" applyAlignment="0" applyProtection="0">
      <alignment vertical="center"/>
    </xf>
    <xf numFmtId="0" fontId="32" fillId="33" borderId="0" applyNumberFormat="0" applyBorder="0" applyAlignment="0" applyProtection="0">
      <alignment vertical="center"/>
    </xf>
    <xf numFmtId="0" fontId="0" fillId="0" borderId="0"/>
    <xf numFmtId="0" fontId="0" fillId="0" borderId="0"/>
    <xf numFmtId="0" fontId="0" fillId="0" borderId="0">
      <alignment vertical="center"/>
    </xf>
    <xf numFmtId="0" fontId="49" fillId="0" borderId="0"/>
    <xf numFmtId="0" fontId="0" fillId="0" borderId="0"/>
    <xf numFmtId="0" fontId="0" fillId="0" borderId="0"/>
    <xf numFmtId="0" fontId="0" fillId="0" borderId="0"/>
    <xf numFmtId="0" fontId="0" fillId="0" borderId="0"/>
    <xf numFmtId="0" fontId="1" fillId="0" borderId="0">
      <alignment vertical="center"/>
    </xf>
    <xf numFmtId="0" fontId="0" fillId="0" borderId="0"/>
    <xf numFmtId="0" fontId="0" fillId="0" borderId="0"/>
  </cellStyleXfs>
  <cellXfs count="164">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vertical="center"/>
    </xf>
    <xf numFmtId="0" fontId="3" fillId="0" borderId="0" xfId="0" applyFont="1" applyFill="1" applyAlignment="1">
      <alignment vertical="center"/>
    </xf>
    <xf numFmtId="0" fontId="2" fillId="0" borderId="0" xfId="0" applyFont="1" applyFill="1" applyBorder="1" applyAlignment="1">
      <alignment horizontal="center" vertical="center"/>
    </xf>
    <xf numFmtId="0" fontId="4" fillId="0" borderId="0" xfId="0" applyFont="1" applyFill="1" applyAlignment="1">
      <alignment horizontal="left" vertical="center"/>
    </xf>
    <xf numFmtId="0" fontId="5" fillId="0" borderId="0" xfId="38" applyNumberFormat="1" applyFont="1" applyFill="1" applyBorder="1" applyAlignment="1" applyProtection="1">
      <alignment horizontal="center" vertical="center" wrapText="1"/>
    </xf>
    <xf numFmtId="0" fontId="6" fillId="0" borderId="1" xfId="38" applyNumberFormat="1" applyFont="1" applyFill="1" applyBorder="1" applyAlignment="1" applyProtection="1">
      <alignment horizontal="left" vertical="center" wrapText="1"/>
    </xf>
    <xf numFmtId="177" fontId="6" fillId="0" borderId="1" xfId="38" applyNumberFormat="1" applyFont="1" applyFill="1" applyBorder="1" applyAlignment="1" applyProtection="1">
      <alignment horizontal="center" vertical="center" wrapText="1"/>
    </xf>
    <xf numFmtId="0" fontId="7" fillId="0" borderId="0" xfId="0" applyFont="1" applyFill="1" applyBorder="1" applyAlignment="1">
      <alignment horizontal="right" vertical="center" wrapText="1"/>
    </xf>
    <xf numFmtId="0" fontId="8" fillId="0" borderId="2" xfId="0" applyNumberFormat="1" applyFont="1" applyFill="1" applyBorder="1" applyAlignment="1" applyProtection="1">
      <alignment horizontal="center" vertical="center" wrapText="1"/>
    </xf>
    <xf numFmtId="0" fontId="8" fillId="0" borderId="3" xfId="0" applyNumberFormat="1" applyFont="1" applyFill="1" applyBorder="1" applyAlignment="1" applyProtection="1">
      <alignment horizontal="center" vertical="center"/>
    </xf>
    <xf numFmtId="0" fontId="8" fillId="0" borderId="2" xfId="38" applyNumberFormat="1" applyFont="1" applyFill="1" applyBorder="1" applyAlignment="1" applyProtection="1">
      <alignment horizontal="center" vertical="center" wrapText="1"/>
    </xf>
    <xf numFmtId="177" fontId="8" fillId="0" borderId="2" xfId="0" applyNumberFormat="1" applyFont="1" applyFill="1" applyBorder="1" applyAlignment="1" applyProtection="1">
      <alignment horizontal="center" vertical="center"/>
    </xf>
    <xf numFmtId="0" fontId="9" fillId="0" borderId="2" xfId="0" applyFont="1" applyFill="1" applyBorder="1" applyAlignment="1">
      <alignment horizontal="center" vertical="center" wrapText="1"/>
    </xf>
    <xf numFmtId="49" fontId="10" fillId="0" borderId="2" xfId="38" applyNumberFormat="1" applyFont="1" applyFill="1" applyBorder="1" applyAlignment="1" applyProtection="1">
      <alignment horizontal="center" vertical="center" wrapText="1"/>
    </xf>
    <xf numFmtId="49" fontId="10" fillId="0" borderId="2" xfId="38" applyNumberFormat="1" applyFont="1" applyFill="1" applyBorder="1" applyAlignment="1" applyProtection="1">
      <alignment horizontal="center" vertical="center"/>
    </xf>
    <xf numFmtId="49" fontId="8" fillId="0" borderId="2" xfId="38" applyNumberFormat="1" applyFont="1" applyFill="1" applyBorder="1" applyAlignment="1" applyProtection="1">
      <alignment horizontal="center" vertical="center" wrapText="1"/>
    </xf>
    <xf numFmtId="176" fontId="8" fillId="0" borderId="2" xfId="38" applyNumberFormat="1" applyFont="1" applyFill="1" applyBorder="1" applyAlignment="1" applyProtection="1">
      <alignment horizontal="center" vertical="center" wrapText="1"/>
    </xf>
    <xf numFmtId="0" fontId="2" fillId="0" borderId="2" xfId="0" applyFont="1" applyFill="1" applyBorder="1" applyAlignment="1">
      <alignment vertical="center"/>
    </xf>
    <xf numFmtId="178" fontId="10" fillId="0" borderId="2" xfId="38" applyNumberFormat="1" applyFont="1" applyFill="1" applyBorder="1" applyAlignment="1" applyProtection="1">
      <alignment horizontal="center" vertical="center" wrapText="1"/>
    </xf>
    <xf numFmtId="49" fontId="10" fillId="0" borderId="2" xfId="38" applyNumberFormat="1" applyFont="1" applyFill="1" applyBorder="1" applyAlignment="1" applyProtection="1">
      <alignment horizontal="left" vertical="center" wrapText="1"/>
    </xf>
    <xf numFmtId="0" fontId="10" fillId="0" borderId="2" xfId="38" applyNumberFormat="1" applyFont="1" applyFill="1" applyBorder="1" applyAlignment="1" applyProtection="1">
      <alignment horizontal="center" vertical="center" wrapText="1"/>
    </xf>
    <xf numFmtId="0" fontId="11" fillId="0" borderId="0" xfId="0" applyFont="1" applyFill="1" applyAlignment="1">
      <alignment vertical="center"/>
    </xf>
    <xf numFmtId="0" fontId="3" fillId="0" borderId="0" xfId="0" applyFont="1" applyFill="1" applyAlignment="1">
      <alignment horizontal="center" vertical="center"/>
    </xf>
    <xf numFmtId="178" fontId="2" fillId="0" borderId="0" xfId="0" applyNumberFormat="1" applyFont="1" applyFill="1" applyBorder="1" applyAlignment="1">
      <alignment horizontal="center" vertical="center"/>
    </xf>
    <xf numFmtId="0" fontId="12" fillId="0" borderId="0" xfId="38" applyNumberFormat="1" applyFont="1" applyFill="1" applyBorder="1" applyAlignment="1" applyProtection="1">
      <alignment horizontal="center" vertical="center" wrapText="1"/>
    </xf>
    <xf numFmtId="0" fontId="8" fillId="0" borderId="2" xfId="0" applyNumberFormat="1" applyFont="1" applyFill="1" applyBorder="1" applyAlignment="1" applyProtection="1">
      <alignment horizontal="center" vertical="center"/>
    </xf>
    <xf numFmtId="178" fontId="8" fillId="0" borderId="2" xfId="0" applyNumberFormat="1" applyFont="1" applyFill="1" applyBorder="1" applyAlignment="1" applyProtection="1">
      <alignment horizontal="center" vertical="center"/>
    </xf>
    <xf numFmtId="0" fontId="11" fillId="0" borderId="2" xfId="0" applyFont="1" applyFill="1" applyBorder="1" applyAlignment="1">
      <alignment vertical="center"/>
    </xf>
    <xf numFmtId="0" fontId="13" fillId="0" borderId="2" xfId="0" applyFont="1" applyFill="1" applyBorder="1" applyAlignment="1">
      <alignment vertical="center"/>
    </xf>
    <xf numFmtId="178" fontId="10" fillId="0" borderId="2" xfId="38" applyNumberFormat="1" applyFont="1" applyFill="1" applyBorder="1" applyAlignment="1" applyProtection="1">
      <alignment horizontal="left" vertical="center" wrapText="1"/>
    </xf>
    <xf numFmtId="0" fontId="2" fillId="0" borderId="0" xfId="0" applyNumberFormat="1" applyFont="1" applyFill="1" applyBorder="1" applyAlignment="1">
      <alignment vertical="center"/>
    </xf>
    <xf numFmtId="0" fontId="0" fillId="0" borderId="0" xfId="0" applyFill="1">
      <alignment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3" fillId="0" borderId="0" xfId="0" applyFont="1" applyFill="1" applyBorder="1" applyAlignment="1">
      <alignment horizontal="center" vertical="center"/>
    </xf>
    <xf numFmtId="0" fontId="7" fillId="0" borderId="0" xfId="0" applyFont="1" applyFill="1" applyBorder="1" applyAlignment="1">
      <alignment vertical="center" wrapText="1"/>
    </xf>
    <xf numFmtId="178" fontId="7" fillId="0" borderId="0" xfId="0" applyNumberFormat="1" applyFont="1" applyFill="1" applyBorder="1" applyAlignment="1">
      <alignment vertical="center" wrapText="1"/>
    </xf>
    <xf numFmtId="0" fontId="9"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13" fillId="0" borderId="2" xfId="0" applyNumberFormat="1" applyFont="1" applyFill="1" applyBorder="1" applyAlignment="1">
      <alignment vertical="center"/>
    </xf>
    <xf numFmtId="0" fontId="10" fillId="0" borderId="2" xfId="38" applyNumberFormat="1" applyFont="1" applyFill="1" applyBorder="1" applyAlignment="1" applyProtection="1">
      <alignment vertical="center" wrapText="1"/>
    </xf>
    <xf numFmtId="0" fontId="14" fillId="0" borderId="2" xfId="38" applyNumberFormat="1" applyFont="1" applyFill="1" applyBorder="1" applyAlignment="1" applyProtection="1">
      <alignment vertical="center" wrapText="1"/>
    </xf>
    <xf numFmtId="0" fontId="4" fillId="0" borderId="0" xfId="0" applyFont="1" applyFill="1" applyAlignment="1">
      <alignment vertical="center"/>
    </xf>
    <xf numFmtId="177" fontId="4" fillId="0" borderId="0" xfId="0" applyNumberFormat="1" applyFont="1" applyFill="1" applyAlignment="1">
      <alignment horizontal="center" vertical="center"/>
    </xf>
    <xf numFmtId="0" fontId="15" fillId="0" borderId="0" xfId="0" applyFont="1" applyFill="1" applyAlignment="1">
      <alignment horizontal="center" vertical="center"/>
    </xf>
    <xf numFmtId="0" fontId="4" fillId="0" borderId="1" xfId="0" applyFont="1" applyFill="1" applyBorder="1" applyAlignment="1">
      <alignment horizontal="right" vertical="center"/>
    </xf>
    <xf numFmtId="0" fontId="16" fillId="0" borderId="2" xfId="0" applyFont="1" applyFill="1" applyBorder="1" applyAlignment="1">
      <alignment horizontal="center" vertical="center"/>
    </xf>
    <xf numFmtId="177" fontId="16" fillId="0" borderId="2" xfId="0" applyNumberFormat="1" applyFont="1" applyFill="1" applyBorder="1" applyAlignment="1">
      <alignment horizontal="center" vertical="center"/>
    </xf>
    <xf numFmtId="0" fontId="16" fillId="0" borderId="2" xfId="0" applyFont="1" applyFill="1" applyBorder="1" applyAlignment="1">
      <alignment vertical="center"/>
    </xf>
    <xf numFmtId="0" fontId="4" fillId="0" borderId="2" xfId="0" applyFont="1" applyFill="1" applyBorder="1" applyAlignment="1">
      <alignment vertical="center"/>
    </xf>
    <xf numFmtId="177" fontId="4" fillId="0" borderId="2" xfId="0" applyNumberFormat="1" applyFont="1" applyFill="1" applyBorder="1" applyAlignment="1">
      <alignment horizontal="center" vertical="center"/>
    </xf>
    <xf numFmtId="0" fontId="4" fillId="0" borderId="2" xfId="0" applyFont="1" applyFill="1" applyBorder="1" applyAlignment="1">
      <alignment vertical="center" wrapText="1"/>
    </xf>
    <xf numFmtId="0" fontId="17" fillId="0" borderId="2" xfId="0" applyFont="1" applyFill="1" applyBorder="1" applyAlignment="1">
      <alignment vertical="center"/>
    </xf>
    <xf numFmtId="177" fontId="17" fillId="0" borderId="2" xfId="0" applyNumberFormat="1" applyFont="1" applyFill="1" applyBorder="1" applyAlignment="1">
      <alignment horizontal="center" vertical="center"/>
    </xf>
    <xf numFmtId="177" fontId="6" fillId="0" borderId="2" xfId="0" applyNumberFormat="1" applyFont="1" applyFill="1" applyBorder="1" applyAlignment="1">
      <alignment horizontal="center" vertical="center"/>
    </xf>
    <xf numFmtId="0" fontId="6" fillId="0" borderId="2" xfId="0" applyFont="1" applyFill="1" applyBorder="1" applyAlignment="1">
      <alignment vertical="center"/>
    </xf>
    <xf numFmtId="0" fontId="0" fillId="0" borderId="0" xfId="59" applyFill="1" applyBorder="1" applyAlignment="1"/>
    <xf numFmtId="0" fontId="0" fillId="0" borderId="0" xfId="59" applyFill="1" applyBorder="1" applyAlignment="1">
      <alignment wrapText="1"/>
    </xf>
    <xf numFmtId="0" fontId="0" fillId="0" borderId="0" xfId="0" applyFill="1" applyBorder="1" applyAlignment="1">
      <alignment vertical="center"/>
    </xf>
    <xf numFmtId="0" fontId="18" fillId="0" borderId="0" xfId="59" applyFont="1" applyFill="1" applyBorder="1" applyAlignment="1">
      <alignment wrapText="1"/>
    </xf>
    <xf numFmtId="0" fontId="19" fillId="0" borderId="0" xfId="10" applyFont="1" applyFill="1" applyAlignment="1">
      <alignment horizontal="center" vertical="center"/>
    </xf>
    <xf numFmtId="0" fontId="18" fillId="0" borderId="0" xfId="10" applyFont="1" applyFill="1" applyBorder="1" applyAlignment="1">
      <alignment horizontal="right" vertical="center"/>
    </xf>
    <xf numFmtId="0" fontId="20" fillId="0" borderId="0" xfId="10" applyFont="1" applyFill="1" applyBorder="1" applyAlignment="1">
      <alignment horizontal="center" vertical="center"/>
    </xf>
    <xf numFmtId="0" fontId="21" fillId="0" borderId="2" xfId="10" applyFont="1" applyFill="1" applyBorder="1" applyAlignment="1">
      <alignment horizontal="center" vertical="center" wrapText="1"/>
    </xf>
    <xf numFmtId="180" fontId="22" fillId="0" borderId="2" xfId="60" applyNumberFormat="1" applyFont="1" applyFill="1" applyBorder="1" applyAlignment="1">
      <alignment horizontal="center" vertical="center" wrapText="1"/>
    </xf>
    <xf numFmtId="0" fontId="16" fillId="2" borderId="2" xfId="59" applyNumberFormat="1" applyFont="1" applyFill="1" applyBorder="1" applyAlignment="1" applyProtection="1">
      <alignment horizontal="center" vertical="center" wrapText="1"/>
    </xf>
    <xf numFmtId="179" fontId="16" fillId="2" borderId="2" xfId="59" applyNumberFormat="1" applyFont="1" applyFill="1" applyBorder="1" applyAlignment="1" applyProtection="1">
      <alignment horizontal="center" vertical="center" wrapText="1"/>
    </xf>
    <xf numFmtId="180" fontId="21" fillId="0" borderId="2" xfId="10" applyNumberFormat="1" applyFont="1" applyFill="1" applyBorder="1" applyAlignment="1" applyProtection="1">
      <alignment vertical="center" wrapText="1"/>
      <protection locked="0"/>
    </xf>
    <xf numFmtId="177" fontId="21" fillId="0" borderId="2" xfId="10" applyNumberFormat="1" applyFont="1" applyFill="1" applyBorder="1" applyAlignment="1">
      <alignment horizontal="center" vertical="center"/>
    </xf>
    <xf numFmtId="177" fontId="23" fillId="0" borderId="2" xfId="59" applyNumberFormat="1" applyFont="1" applyFill="1" applyBorder="1" applyAlignment="1">
      <alignment horizontal="center"/>
    </xf>
    <xf numFmtId="177" fontId="24" fillId="0" borderId="2" xfId="10" applyNumberFormat="1" applyFont="1" applyFill="1" applyBorder="1" applyAlignment="1">
      <alignment horizontal="center" vertical="center"/>
    </xf>
    <xf numFmtId="180" fontId="18" fillId="0" borderId="2" xfId="10" applyNumberFormat="1" applyFont="1" applyFill="1" applyBorder="1" applyAlignment="1" applyProtection="1">
      <alignment vertical="center" wrapText="1"/>
      <protection locked="0"/>
    </xf>
    <xf numFmtId="177" fontId="18" fillId="0" borderId="2" xfId="10" applyNumberFormat="1" applyFont="1" applyFill="1" applyBorder="1" applyAlignment="1">
      <alignment horizontal="center" vertical="center"/>
    </xf>
    <xf numFmtId="177" fontId="0" fillId="0" borderId="2" xfId="59" applyNumberFormat="1" applyFill="1" applyBorder="1" applyAlignment="1">
      <alignment horizontal="center"/>
    </xf>
    <xf numFmtId="180" fontId="18" fillId="0" borderId="2" xfId="10" applyNumberFormat="1" applyFont="1" applyFill="1" applyBorder="1" applyAlignment="1" applyProtection="1">
      <alignment vertical="center" wrapText="1"/>
    </xf>
    <xf numFmtId="180" fontId="18" fillId="0" borderId="2" xfId="10" applyNumberFormat="1" applyFont="1" applyFill="1" applyBorder="1" applyAlignment="1">
      <alignment horizontal="center" vertical="center"/>
    </xf>
    <xf numFmtId="0" fontId="0" fillId="0" borderId="2" xfId="59" applyFill="1" applyBorder="1" applyAlignment="1">
      <alignment horizontal="center"/>
    </xf>
    <xf numFmtId="1" fontId="21" fillId="0" borderId="2" xfId="10" applyNumberFormat="1" applyFont="1" applyFill="1" applyBorder="1" applyAlignment="1" applyProtection="1">
      <alignment horizontal="center" vertical="center" wrapText="1"/>
      <protection locked="0"/>
    </xf>
    <xf numFmtId="180" fontId="21" fillId="0" borderId="2" xfId="10" applyNumberFormat="1" applyFont="1" applyFill="1" applyBorder="1" applyAlignment="1">
      <alignment horizontal="center" vertical="center"/>
    </xf>
    <xf numFmtId="180" fontId="24" fillId="0" borderId="2" xfId="10" applyNumberFormat="1" applyFont="1" applyFill="1" applyBorder="1" applyAlignment="1">
      <alignment horizontal="center" vertical="center"/>
    </xf>
    <xf numFmtId="1" fontId="24" fillId="0" borderId="2" xfId="10" applyNumberFormat="1" applyFont="1" applyFill="1" applyBorder="1" applyAlignment="1" applyProtection="1">
      <alignment horizontal="center" vertical="center" wrapText="1"/>
      <protection locked="0"/>
    </xf>
    <xf numFmtId="180" fontId="24" fillId="0" borderId="2" xfId="10" applyNumberFormat="1" applyFont="1" applyFill="1" applyBorder="1" applyAlignment="1">
      <alignment vertical="center"/>
    </xf>
    <xf numFmtId="0" fontId="18" fillId="0" borderId="0" xfId="10" applyFont="1" applyFill="1" applyBorder="1" applyAlignment="1">
      <alignment vertical="center" wrapText="1"/>
    </xf>
    <xf numFmtId="0" fontId="18" fillId="0" borderId="0" xfId="10" applyFont="1" applyFill="1" applyBorder="1" applyAlignment="1">
      <alignment vertical="center"/>
    </xf>
    <xf numFmtId="0" fontId="21" fillId="0" borderId="2" xfId="10" applyFont="1" applyFill="1" applyBorder="1" applyAlignment="1">
      <alignment horizontal="left" vertical="center" wrapText="1"/>
    </xf>
    <xf numFmtId="180" fontId="21" fillId="0" borderId="2" xfId="10" applyNumberFormat="1" applyFont="1" applyFill="1" applyBorder="1" applyAlignment="1">
      <alignment vertical="center"/>
    </xf>
    <xf numFmtId="180" fontId="21" fillId="0" borderId="2" xfId="10" applyNumberFormat="1" applyFont="1" applyFill="1" applyBorder="1" applyAlignment="1">
      <alignment horizontal="center" vertical="center" wrapText="1"/>
    </xf>
    <xf numFmtId="1" fontId="21" fillId="0" borderId="2" xfId="10" applyNumberFormat="1" applyFont="1" applyFill="1" applyBorder="1" applyAlignment="1" applyProtection="1">
      <alignment vertical="center" wrapText="1"/>
      <protection locked="0"/>
    </xf>
    <xf numFmtId="177" fontId="21" fillId="0" borderId="2" xfId="56" applyNumberFormat="1" applyFont="1" applyBorder="1" applyAlignment="1">
      <alignment horizontal="center" vertical="center" wrapText="1"/>
    </xf>
    <xf numFmtId="1" fontId="21" fillId="0" borderId="2" xfId="10" applyNumberFormat="1" applyFont="1" applyFill="1" applyBorder="1" applyAlignment="1" applyProtection="1">
      <alignment horizontal="left" vertical="center" wrapText="1"/>
      <protection locked="0"/>
    </xf>
    <xf numFmtId="180" fontId="21" fillId="0" borderId="2" xfId="10" applyNumberFormat="1" applyFont="1" applyFill="1" applyBorder="1" applyAlignment="1" applyProtection="1">
      <alignment horizontal="center" vertical="center" wrapText="1"/>
      <protection locked="0"/>
    </xf>
    <xf numFmtId="1" fontId="18" fillId="0" borderId="2" xfId="10" applyNumberFormat="1" applyFont="1" applyFill="1" applyBorder="1" applyAlignment="1" applyProtection="1">
      <alignment vertical="center" wrapText="1"/>
      <protection locked="0"/>
    </xf>
    <xf numFmtId="180" fontId="18" fillId="0" borderId="2" xfId="10" applyNumberFormat="1" applyFont="1" applyFill="1" applyBorder="1" applyAlignment="1" applyProtection="1">
      <alignment horizontal="center" vertical="center" wrapText="1"/>
    </xf>
    <xf numFmtId="0" fontId="21" fillId="0" borderId="2" xfId="10" applyNumberFormat="1" applyFont="1" applyFill="1" applyBorder="1" applyAlignment="1" applyProtection="1">
      <alignment horizontal="center" vertical="center" wrapText="1"/>
      <protection locked="0"/>
    </xf>
    <xf numFmtId="0" fontId="0" fillId="0" borderId="0" xfId="60" applyFill="1" applyAlignment="1">
      <alignment vertical="center"/>
    </xf>
    <xf numFmtId="0" fontId="0" fillId="0" borderId="0" xfId="56" applyAlignment="1"/>
    <xf numFmtId="180" fontId="0" fillId="0" borderId="0" xfId="60" applyNumberFormat="1" applyFill="1" applyAlignment="1">
      <alignment vertical="center" wrapText="1"/>
    </xf>
    <xf numFmtId="180" fontId="0" fillId="0" borderId="0" xfId="60" applyNumberFormat="1" applyFill="1" applyAlignment="1">
      <alignment horizontal="center" vertical="center"/>
    </xf>
    <xf numFmtId="0" fontId="0" fillId="0" borderId="0" xfId="56">
      <alignment vertical="center"/>
    </xf>
    <xf numFmtId="180" fontId="25" fillId="0" borderId="0" xfId="60" applyNumberFormat="1" applyFont="1" applyFill="1" applyAlignment="1">
      <alignment vertical="center"/>
    </xf>
    <xf numFmtId="180" fontId="26" fillId="0" borderId="0" xfId="60" applyNumberFormat="1" applyFont="1" applyFill="1" applyAlignment="1">
      <alignment horizontal="center" vertical="center"/>
    </xf>
    <xf numFmtId="180" fontId="25" fillId="0" borderId="0" xfId="60" applyNumberFormat="1" applyFont="1" applyFill="1" applyAlignment="1">
      <alignment horizontal="right" vertical="center"/>
    </xf>
    <xf numFmtId="3" fontId="22" fillId="0" borderId="2" xfId="37" applyNumberFormat="1" applyFont="1" applyFill="1" applyBorder="1" applyAlignment="1" applyProtection="1">
      <alignment vertical="center" wrapText="1"/>
    </xf>
    <xf numFmtId="177" fontId="22" fillId="0" borderId="2" xfId="37" applyNumberFormat="1" applyFont="1" applyFill="1" applyBorder="1" applyAlignment="1">
      <alignment horizontal="center" vertical="center" wrapText="1"/>
    </xf>
    <xf numFmtId="177" fontId="16" fillId="0" borderId="2" xfId="37" applyNumberFormat="1" applyFont="1" applyFill="1" applyBorder="1" applyAlignment="1">
      <alignment horizontal="center" vertical="center" wrapText="1"/>
    </xf>
    <xf numFmtId="3" fontId="25" fillId="0" borderId="2" xfId="37" applyNumberFormat="1" applyFont="1" applyFill="1" applyBorder="1" applyAlignment="1" applyProtection="1">
      <alignment vertical="center" wrapText="1"/>
    </xf>
    <xf numFmtId="177" fontId="4" fillId="0" borderId="2" xfId="37" applyNumberFormat="1" applyFont="1" applyFill="1" applyBorder="1" applyAlignment="1">
      <alignment horizontal="center" vertical="center" wrapText="1"/>
    </xf>
    <xf numFmtId="177" fontId="25" fillId="0" borderId="2" xfId="37" applyNumberFormat="1" applyFont="1" applyFill="1" applyBorder="1" applyAlignment="1">
      <alignment horizontal="center" vertical="center" wrapText="1"/>
    </xf>
    <xf numFmtId="177" fontId="27" fillId="0" borderId="2" xfId="37" applyNumberFormat="1" applyFont="1" applyFill="1" applyBorder="1" applyAlignment="1">
      <alignment horizontal="center" vertical="center" wrapText="1"/>
    </xf>
    <xf numFmtId="3" fontId="22" fillId="0" borderId="2" xfId="37" applyNumberFormat="1" applyFont="1" applyFill="1" applyBorder="1" applyAlignment="1" applyProtection="1">
      <alignment horizontal="center" vertical="center" wrapText="1"/>
    </xf>
    <xf numFmtId="0" fontId="22" fillId="0" borderId="2" xfId="37" applyFont="1" applyFill="1" applyBorder="1" applyAlignment="1">
      <alignment horizontal="center" vertical="center" wrapText="1"/>
    </xf>
    <xf numFmtId="180" fontId="0" fillId="0" borderId="0" xfId="60" applyNumberFormat="1" applyFill="1" applyAlignment="1">
      <alignment vertical="center"/>
    </xf>
    <xf numFmtId="180" fontId="25" fillId="0" borderId="1" xfId="60" applyNumberFormat="1" applyFont="1" applyFill="1" applyBorder="1" applyAlignment="1">
      <alignment horizontal="right" vertical="center"/>
    </xf>
    <xf numFmtId="180" fontId="22" fillId="0" borderId="2" xfId="60" applyNumberFormat="1" applyFont="1" applyFill="1" applyBorder="1" applyAlignment="1">
      <alignment horizontal="center" vertical="center"/>
    </xf>
    <xf numFmtId="180" fontId="25" fillId="0" borderId="2" xfId="60" applyNumberFormat="1" applyFont="1" applyFill="1" applyBorder="1" applyAlignment="1">
      <alignment horizontal="left" vertical="center"/>
    </xf>
    <xf numFmtId="180" fontId="25" fillId="0" borderId="2" xfId="60" applyNumberFormat="1" applyFont="1" applyFill="1" applyBorder="1" applyAlignment="1">
      <alignment horizontal="center" vertical="center"/>
    </xf>
    <xf numFmtId="180" fontId="22" fillId="0" borderId="2" xfId="60" applyNumberFormat="1" applyFont="1" applyFill="1" applyBorder="1" applyAlignment="1">
      <alignment horizontal="left" vertical="center"/>
    </xf>
    <xf numFmtId="177" fontId="22" fillId="0" borderId="2" xfId="60" applyNumberFormat="1" applyFont="1" applyFill="1" applyBorder="1" applyAlignment="1">
      <alignment horizontal="center" vertical="center"/>
    </xf>
    <xf numFmtId="177" fontId="25" fillId="0" borderId="2" xfId="60" applyNumberFormat="1" applyFont="1" applyFill="1" applyBorder="1" applyAlignment="1">
      <alignment horizontal="center" vertical="center"/>
    </xf>
    <xf numFmtId="180" fontId="25" fillId="0" borderId="2" xfId="60" applyNumberFormat="1" applyFont="1" applyFill="1" applyBorder="1" applyAlignment="1">
      <alignment horizontal="left" vertical="center" wrapText="1"/>
    </xf>
    <xf numFmtId="49" fontId="16" fillId="0" borderId="2" xfId="61" applyNumberFormat="1" applyFont="1" applyFill="1" applyBorder="1" applyAlignment="1">
      <alignment horizontal="center" vertical="center"/>
    </xf>
    <xf numFmtId="0" fontId="22" fillId="0" borderId="2" xfId="37" applyFont="1" applyFill="1" applyBorder="1" applyAlignment="1">
      <alignment vertical="center" wrapText="1"/>
    </xf>
    <xf numFmtId="0" fontId="18" fillId="0" borderId="0" xfId="0" applyFont="1" applyFill="1" applyBorder="1" applyAlignment="1"/>
    <xf numFmtId="0" fontId="25" fillId="0" borderId="0" xfId="0" applyFont="1" applyFill="1" applyBorder="1" applyAlignment="1"/>
    <xf numFmtId="0" fontId="25" fillId="0" borderId="0" xfId="0" applyFont="1" applyFill="1" applyBorder="1" applyAlignment="1">
      <alignment horizontal="left" vertical="center"/>
    </xf>
    <xf numFmtId="0" fontId="18" fillId="0" borderId="0" xfId="0" applyFont="1" applyFill="1" applyBorder="1" applyAlignment="1">
      <alignment horizontal="left" vertical="center"/>
    </xf>
    <xf numFmtId="0" fontId="26" fillId="0" borderId="0" xfId="0" applyNumberFormat="1" applyFont="1" applyFill="1" applyAlignment="1" applyProtection="1">
      <alignment horizontal="center" vertical="center"/>
    </xf>
    <xf numFmtId="0" fontId="18" fillId="0" borderId="0" xfId="0" applyFont="1" applyFill="1" applyBorder="1" applyAlignment="1">
      <alignment horizontal="right" vertical="center"/>
    </xf>
    <xf numFmtId="0" fontId="25" fillId="0" borderId="0" xfId="0" applyFont="1" applyFill="1" applyBorder="1" applyAlignment="1">
      <alignment horizontal="right" vertical="center"/>
    </xf>
    <xf numFmtId="0" fontId="22" fillId="0" borderId="2" xfId="0" applyNumberFormat="1" applyFont="1" applyFill="1" applyBorder="1" applyAlignment="1" applyProtection="1">
      <alignment horizontal="center" vertical="center"/>
    </xf>
    <xf numFmtId="0" fontId="22" fillId="0" borderId="2" xfId="0" applyNumberFormat="1" applyFont="1" applyFill="1" applyBorder="1" applyAlignment="1" applyProtection="1">
      <alignment horizontal="center" vertical="center" wrapText="1"/>
    </xf>
    <xf numFmtId="0" fontId="25" fillId="0" borderId="2" xfId="0" applyNumberFormat="1" applyFont="1" applyFill="1" applyBorder="1" applyAlignment="1" applyProtection="1">
      <alignment horizontal="left" vertical="center"/>
    </xf>
    <xf numFmtId="0" fontId="22" fillId="0" borderId="2" xfId="0" applyNumberFormat="1" applyFont="1" applyFill="1" applyBorder="1" applyAlignment="1" applyProtection="1">
      <alignment horizontal="left" vertical="center"/>
    </xf>
    <xf numFmtId="177" fontId="22" fillId="0" borderId="2" xfId="0" applyNumberFormat="1" applyFont="1" applyFill="1" applyBorder="1" applyAlignment="1" applyProtection="1">
      <alignment horizontal="right" vertical="center"/>
    </xf>
    <xf numFmtId="177" fontId="25" fillId="0" borderId="2" xfId="0" applyNumberFormat="1" applyFont="1" applyFill="1" applyBorder="1" applyAlignment="1" applyProtection="1">
      <alignment horizontal="right" vertical="center"/>
    </xf>
    <xf numFmtId="0" fontId="25" fillId="0" borderId="2" xfId="0" applyNumberFormat="1" applyFont="1" applyFill="1" applyBorder="1" applyAlignment="1" applyProtection="1">
      <alignment horizontal="right" vertical="center"/>
    </xf>
    <xf numFmtId="0" fontId="22" fillId="0" borderId="2" xfId="0" applyNumberFormat="1" applyFont="1" applyFill="1" applyBorder="1" applyAlignment="1" applyProtection="1">
      <alignment vertical="center"/>
    </xf>
    <xf numFmtId="0" fontId="25" fillId="0" borderId="2" xfId="0" applyNumberFormat="1" applyFont="1" applyFill="1" applyBorder="1" applyAlignment="1" applyProtection="1">
      <alignment vertical="center"/>
    </xf>
    <xf numFmtId="0" fontId="0" fillId="2" borderId="0" xfId="59" applyFill="1"/>
    <xf numFmtId="0" fontId="25" fillId="2" borderId="0" xfId="59" applyFont="1" applyFill="1"/>
    <xf numFmtId="0" fontId="18" fillId="2" borderId="0" xfId="59" applyFont="1" applyFill="1"/>
    <xf numFmtId="0" fontId="28" fillId="2" borderId="0" xfId="59" applyNumberFormat="1" applyFont="1" applyFill="1" applyBorder="1" applyAlignment="1" applyProtection="1">
      <alignment horizontal="center" vertical="center"/>
    </xf>
    <xf numFmtId="0" fontId="4" fillId="2" borderId="0" xfId="59" applyNumberFormat="1" applyFont="1" applyFill="1" applyAlignment="1" applyProtection="1">
      <alignment horizontal="right"/>
    </xf>
    <xf numFmtId="0" fontId="16" fillId="2" borderId="2" xfId="59" applyNumberFormat="1" applyFont="1" applyFill="1" applyBorder="1" applyAlignment="1" applyProtection="1">
      <alignment horizontal="center" vertical="center"/>
    </xf>
    <xf numFmtId="0" fontId="16" fillId="2" borderId="2" xfId="59" applyNumberFormat="1" applyFont="1" applyFill="1" applyBorder="1" applyAlignment="1" applyProtection="1">
      <alignment vertical="center"/>
    </xf>
    <xf numFmtId="3" fontId="22" fillId="2" borderId="2" xfId="56" applyNumberFormat="1" applyFont="1" applyFill="1" applyBorder="1" applyAlignment="1" applyProtection="1">
      <alignment horizontal="center" vertical="center"/>
    </xf>
    <xf numFmtId="0" fontId="4" fillId="2" borderId="2" xfId="59" applyNumberFormat="1" applyFont="1" applyFill="1" applyBorder="1" applyAlignment="1" applyProtection="1">
      <alignment vertical="center"/>
    </xf>
    <xf numFmtId="0" fontId="25" fillId="2" borderId="2" xfId="59" applyFont="1" applyFill="1" applyBorder="1"/>
    <xf numFmtId="3" fontId="25" fillId="2" borderId="2" xfId="56" applyNumberFormat="1" applyFont="1" applyFill="1" applyBorder="1" applyAlignment="1" applyProtection="1">
      <alignment horizontal="center" vertical="center"/>
    </xf>
    <xf numFmtId="0" fontId="22" fillId="0" borderId="2" xfId="56" applyFont="1" applyBorder="1" applyAlignment="1">
      <alignment horizontal="center" vertical="center" wrapText="1"/>
    </xf>
    <xf numFmtId="177" fontId="22" fillId="0" borderId="2" xfId="25" applyNumberFormat="1" applyFont="1" applyFill="1" applyBorder="1" applyAlignment="1">
      <alignment horizontal="center" vertical="center" wrapText="1"/>
    </xf>
    <xf numFmtId="0" fontId="22" fillId="0" borderId="2" xfId="56" applyFont="1" applyBorder="1" applyAlignment="1">
      <alignment vertical="center" wrapText="1"/>
    </xf>
    <xf numFmtId="0" fontId="25" fillId="0" borderId="2" xfId="56" applyFont="1" applyBorder="1" applyAlignment="1">
      <alignment vertical="center" wrapText="1"/>
    </xf>
    <xf numFmtId="177" fontId="25" fillId="0" borderId="2" xfId="25" applyNumberFormat="1" applyFont="1" applyFill="1" applyBorder="1" applyAlignment="1">
      <alignment horizontal="center" vertical="center" wrapText="1"/>
    </xf>
    <xf numFmtId="177" fontId="25" fillId="0" borderId="2" xfId="56" applyNumberFormat="1" applyFont="1" applyBorder="1" applyAlignment="1">
      <alignment horizontal="center" vertical="center" wrapText="1"/>
    </xf>
    <xf numFmtId="177" fontId="22" fillId="0" borderId="2" xfId="56" applyNumberFormat="1" applyFont="1" applyBorder="1" applyAlignment="1">
      <alignment horizontal="center" vertical="center" wrapText="1"/>
    </xf>
    <xf numFmtId="49" fontId="29" fillId="0" borderId="0" xfId="0" applyNumberFormat="1" applyFont="1" applyFill="1" applyAlignment="1">
      <alignment vertical="center"/>
    </xf>
    <xf numFmtId="49" fontId="3" fillId="0" borderId="0" xfId="0" applyNumberFormat="1" applyFont="1" applyFill="1" applyAlignment="1">
      <alignment vertical="center"/>
    </xf>
    <xf numFmtId="49" fontId="30" fillId="0" borderId="0" xfId="0" applyNumberFormat="1" applyFont="1" applyFill="1" applyAlignment="1">
      <alignment horizontal="center" vertical="center"/>
    </xf>
    <xf numFmtId="49" fontId="31" fillId="0" borderId="0" xfId="0" applyNumberFormat="1" applyFont="1" applyFill="1" applyAlignment="1">
      <alignment vertical="center"/>
    </xf>
    <xf numFmtId="0" fontId="29" fillId="0" borderId="0" xfId="0" applyFont="1" applyFill="1" applyAlignment="1">
      <alignment vertical="center"/>
    </xf>
    <xf numFmtId="49" fontId="29" fillId="0" borderId="0" xfId="0" applyNumberFormat="1" applyFont="1" applyFill="1" applyAlignment="1">
      <alignment horizontal="right" vertical="center"/>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常规 5_2017年财政预算调整表（草案）2018.01.03定" xfId="10"/>
    <cellStyle name="超链接" xfId="11" builtinId="8"/>
    <cellStyle name="百分比" xfId="12" builtinId="5"/>
    <cellStyle name="常规_2014年全省及省级财政收支执行及2015年预算草案表（20150123，自用稿）"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常规_(陈诚修改稿)2006年全省及省级财政决算及07年预算执行情况表(A4 留底自用)" xfId="25"/>
    <cellStyle name="60% - 强调文字颜色 4" xfId="26" builtinId="44"/>
    <cellStyle name="输出" xfId="27" builtinId="21"/>
    <cellStyle name="计算" xfId="28" builtinId="22"/>
    <cellStyle name="检查单元格" xfId="29" builtinId="23"/>
    <cellStyle name="常规 47" xfId="30"/>
    <cellStyle name="20% - 强调文字颜色 6" xfId="31" builtinId="50"/>
    <cellStyle name="强调文字颜色 2" xfId="32" builtinId="33"/>
    <cellStyle name="链接单元格" xfId="33" builtinId="24"/>
    <cellStyle name="汇总" xfId="34" builtinId="25"/>
    <cellStyle name="常规_2015年全省及省级财政收支执行及2016年预算草案表（20160120）企业处修改" xfId="35"/>
    <cellStyle name="好" xfId="36" builtinId="26"/>
    <cellStyle name="常规 6_部门预算“二上”表格" xfId="37"/>
    <cellStyle name="货币 3"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常规_(陈诚修改稿)2006年全省及省级财政决算及07年预算执行情况表(A4 留底自用) 2" xfId="44"/>
    <cellStyle name="常规 38" xfId="45"/>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常规 5" xfId="59"/>
    <cellStyle name="常规_表7" xfId="60"/>
    <cellStyle name="常规 2" xfId="61"/>
    <cellStyle name="常规_2018年部门预算台账(全县）" xfId="62"/>
    <cellStyle name="常规 26 2 2" xfId="63"/>
    <cellStyle name="常规 26 2 2 2" xfId="64"/>
    <cellStyle name="常规 28 2" xfId="65"/>
    <cellStyle name="常规 47 4 2" xfId="66"/>
    <cellStyle name="常规 2 4 2" xfId="67"/>
    <cellStyle name="常规_(陈诚修改稿)2006年全省及省级财政决算及07年预算执行情况表(A4 留底自用) 2 2 2" xfId="68"/>
    <cellStyle name="常规 10 4 3"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8" Type="http://schemas.openxmlformats.org/officeDocument/2006/relationships/sharedStrings" Target="sharedStrings.xml"/><Relationship Id="rId67" Type="http://schemas.openxmlformats.org/officeDocument/2006/relationships/styles" Target="styles.xml"/><Relationship Id="rId66" Type="http://schemas.openxmlformats.org/officeDocument/2006/relationships/theme" Target="theme/theme1.xml"/><Relationship Id="rId65" Type="http://schemas.openxmlformats.org/officeDocument/2006/relationships/externalLink" Target="externalLinks/externalLink53.xml"/><Relationship Id="rId64" Type="http://schemas.openxmlformats.org/officeDocument/2006/relationships/externalLink" Target="externalLinks/externalLink52.xml"/><Relationship Id="rId63" Type="http://schemas.openxmlformats.org/officeDocument/2006/relationships/externalLink" Target="externalLinks/externalLink51.xml"/><Relationship Id="rId62" Type="http://schemas.openxmlformats.org/officeDocument/2006/relationships/externalLink" Target="externalLinks/externalLink50.xml"/><Relationship Id="rId61" Type="http://schemas.openxmlformats.org/officeDocument/2006/relationships/externalLink" Target="externalLinks/externalLink49.xml"/><Relationship Id="rId60" Type="http://schemas.openxmlformats.org/officeDocument/2006/relationships/externalLink" Target="externalLinks/externalLink48.xml"/><Relationship Id="rId6" Type="http://schemas.openxmlformats.org/officeDocument/2006/relationships/worksheet" Target="worksheets/sheet6.xml"/><Relationship Id="rId59" Type="http://schemas.openxmlformats.org/officeDocument/2006/relationships/externalLink" Target="externalLinks/externalLink47.xml"/><Relationship Id="rId58" Type="http://schemas.openxmlformats.org/officeDocument/2006/relationships/externalLink" Target="externalLinks/externalLink46.xml"/><Relationship Id="rId57" Type="http://schemas.openxmlformats.org/officeDocument/2006/relationships/externalLink" Target="externalLinks/externalLink45.xml"/><Relationship Id="rId56" Type="http://schemas.openxmlformats.org/officeDocument/2006/relationships/externalLink" Target="externalLinks/externalLink44.xml"/><Relationship Id="rId55" Type="http://schemas.openxmlformats.org/officeDocument/2006/relationships/externalLink" Target="externalLinks/externalLink43.xml"/><Relationship Id="rId54" Type="http://schemas.openxmlformats.org/officeDocument/2006/relationships/externalLink" Target="externalLinks/externalLink42.xml"/><Relationship Id="rId53" Type="http://schemas.openxmlformats.org/officeDocument/2006/relationships/externalLink" Target="externalLinks/externalLink41.xml"/><Relationship Id="rId52" Type="http://schemas.openxmlformats.org/officeDocument/2006/relationships/externalLink" Target="externalLinks/externalLink40.xml"/><Relationship Id="rId51" Type="http://schemas.openxmlformats.org/officeDocument/2006/relationships/externalLink" Target="externalLinks/externalLink39.xml"/><Relationship Id="rId50" Type="http://schemas.openxmlformats.org/officeDocument/2006/relationships/externalLink" Target="externalLinks/externalLink38.xml"/><Relationship Id="rId5" Type="http://schemas.openxmlformats.org/officeDocument/2006/relationships/worksheet" Target="worksheets/sheet5.xml"/><Relationship Id="rId49" Type="http://schemas.openxmlformats.org/officeDocument/2006/relationships/externalLink" Target="externalLinks/externalLink37.xml"/><Relationship Id="rId48" Type="http://schemas.openxmlformats.org/officeDocument/2006/relationships/externalLink" Target="externalLinks/externalLink36.xml"/><Relationship Id="rId47" Type="http://schemas.openxmlformats.org/officeDocument/2006/relationships/externalLink" Target="externalLinks/externalLink35.xml"/><Relationship Id="rId46" Type="http://schemas.openxmlformats.org/officeDocument/2006/relationships/externalLink" Target="externalLinks/externalLink34.xml"/><Relationship Id="rId45" Type="http://schemas.openxmlformats.org/officeDocument/2006/relationships/externalLink" Target="externalLinks/externalLink33.xml"/><Relationship Id="rId44" Type="http://schemas.openxmlformats.org/officeDocument/2006/relationships/externalLink" Target="externalLinks/externalLink32.xml"/><Relationship Id="rId43" Type="http://schemas.openxmlformats.org/officeDocument/2006/relationships/externalLink" Target="externalLinks/externalLink31.xml"/><Relationship Id="rId42" Type="http://schemas.openxmlformats.org/officeDocument/2006/relationships/externalLink" Target="externalLinks/externalLink30.xml"/><Relationship Id="rId41" Type="http://schemas.openxmlformats.org/officeDocument/2006/relationships/externalLink" Target="externalLinks/externalLink29.xml"/><Relationship Id="rId40" Type="http://schemas.openxmlformats.org/officeDocument/2006/relationships/externalLink" Target="externalLinks/externalLink28.xml"/><Relationship Id="rId4" Type="http://schemas.openxmlformats.org/officeDocument/2006/relationships/worksheet" Target="worksheets/sheet4.xml"/><Relationship Id="rId39" Type="http://schemas.openxmlformats.org/officeDocument/2006/relationships/externalLink" Target="externalLinks/externalLink27.xml"/><Relationship Id="rId38" Type="http://schemas.openxmlformats.org/officeDocument/2006/relationships/externalLink" Target="externalLinks/externalLink26.xml"/><Relationship Id="rId37" Type="http://schemas.openxmlformats.org/officeDocument/2006/relationships/externalLink" Target="externalLinks/externalLink25.xml"/><Relationship Id="rId36" Type="http://schemas.openxmlformats.org/officeDocument/2006/relationships/externalLink" Target="externalLinks/externalLink24.xml"/><Relationship Id="rId35" Type="http://schemas.openxmlformats.org/officeDocument/2006/relationships/externalLink" Target="externalLinks/externalLink23.xml"/><Relationship Id="rId34" Type="http://schemas.openxmlformats.org/officeDocument/2006/relationships/externalLink" Target="externalLinks/externalLink22.xml"/><Relationship Id="rId33" Type="http://schemas.openxmlformats.org/officeDocument/2006/relationships/externalLink" Target="externalLinks/externalLink21.xml"/><Relationship Id="rId32" Type="http://schemas.openxmlformats.org/officeDocument/2006/relationships/externalLink" Target="externalLinks/externalLink20.xml"/><Relationship Id="rId31" Type="http://schemas.openxmlformats.org/officeDocument/2006/relationships/externalLink" Target="externalLinks/externalLink19.xml"/><Relationship Id="rId30" Type="http://schemas.openxmlformats.org/officeDocument/2006/relationships/externalLink" Target="externalLinks/externalLink18.xml"/><Relationship Id="rId3" Type="http://schemas.openxmlformats.org/officeDocument/2006/relationships/worksheet" Target="worksheets/sheet3.xml"/><Relationship Id="rId29" Type="http://schemas.openxmlformats.org/officeDocument/2006/relationships/externalLink" Target="externalLinks/externalLink17.xml"/><Relationship Id="rId28" Type="http://schemas.openxmlformats.org/officeDocument/2006/relationships/externalLink" Target="externalLinks/externalLink16.xml"/><Relationship Id="rId27" Type="http://schemas.openxmlformats.org/officeDocument/2006/relationships/externalLink" Target="externalLinks/externalLink15.xml"/><Relationship Id="rId26" Type="http://schemas.openxmlformats.org/officeDocument/2006/relationships/externalLink" Target="externalLinks/externalLink14.xml"/><Relationship Id="rId25" Type="http://schemas.openxmlformats.org/officeDocument/2006/relationships/externalLink" Target="externalLinks/externalLink13.xml"/><Relationship Id="rId24" Type="http://schemas.openxmlformats.org/officeDocument/2006/relationships/externalLink" Target="externalLinks/externalLink12.xml"/><Relationship Id="rId23" Type="http://schemas.openxmlformats.org/officeDocument/2006/relationships/externalLink" Target="externalLinks/externalLink11.xml"/><Relationship Id="rId22" Type="http://schemas.openxmlformats.org/officeDocument/2006/relationships/externalLink" Target="externalLinks/externalLink10.xml"/><Relationship Id="rId21" Type="http://schemas.openxmlformats.org/officeDocument/2006/relationships/externalLink" Target="externalLinks/externalLink9.xml"/><Relationship Id="rId20" Type="http://schemas.openxmlformats.org/officeDocument/2006/relationships/externalLink" Target="externalLinks/externalLink8.xml"/><Relationship Id="rId2" Type="http://schemas.openxmlformats.org/officeDocument/2006/relationships/worksheet" Target="worksheets/sheet2.xml"/><Relationship Id="rId19" Type="http://schemas.openxmlformats.org/officeDocument/2006/relationships/externalLink" Target="externalLinks/externalLink7.xml"/><Relationship Id="rId18" Type="http://schemas.openxmlformats.org/officeDocument/2006/relationships/externalLink" Target="externalLinks/externalLink6.xml"/><Relationship Id="rId17" Type="http://schemas.openxmlformats.org/officeDocument/2006/relationships/externalLink" Target="externalLinks/externalLink5.xml"/><Relationship Id="rId16" Type="http://schemas.openxmlformats.org/officeDocument/2006/relationships/externalLink" Target="externalLinks/externalLink4.xml"/><Relationship Id="rId15" Type="http://schemas.openxmlformats.org/officeDocument/2006/relationships/externalLink" Target="externalLinks/externalLink3.xml"/><Relationship Id="rId14" Type="http://schemas.openxmlformats.org/officeDocument/2006/relationships/externalLink" Target="externalLinks/externalLink2.xml"/><Relationship Id="rId13" Type="http://schemas.openxmlformats.org/officeDocument/2006/relationships/externalLink" Target="externalLinks/externalLink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104775</xdr:colOff>
      <xdr:row>3</xdr:row>
      <xdr:rowOff>304800</xdr:rowOff>
    </xdr:to>
    <xdr:sp>
      <xdr:nvSpPr>
        <xdr:cNvPr id="2" name="Text Box 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 name="Text Box 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 name="Text Box 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 name="Text Box 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 name="Text Box 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 name="Text Box 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 name="Text Box 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 name="Text Box 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 name="Text Box 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 name="Text Box 1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2" name="Text Box 1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3" name="Text Box 1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4" name="Text Box 1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5" name="Text Box 1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6" name="Text Box 1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7" name="Text Box 1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8" name="Text Box 1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9" name="Text Box 1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0" name="Text Box 1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1" name="Text Box 2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2" name="Text Box 2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3" name="Text Box 2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4" name="Text Box 2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5" name="Text Box 2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6" name="Text Box 2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7" name="Text Box 2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8" name="Text Box 2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9" name="Text Box 2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0" name="Text Box 2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1" name="Text Box 3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2" name="Text Box 3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3" name="Text Box 3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4" name="Text Box 3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5" name="Text Box 3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6" name="Text Box 3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7" name="Text Box 3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8" name="Text Box 3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9" name="Text Box 3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0" name="Text Box 3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1" name="Text Box 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2" name="Text Box 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3" name="Text Box 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4" name="Text Box 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5" name="Text Box 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6" name="Text Box 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7" name="Text Box 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8" name="Text Box 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9" name="Text Box 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0" name="Text Box 1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1" name="Text Box 1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2" name="Text Box 1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3" name="Text Box 1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4" name="Text Box 1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5" name="Text Box 1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6" name="Text Box 1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7" name="Text Box 1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8" name="Text Box 1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9" name="Text Box 1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0" name="Text Box 2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1" name="Text Box 2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2" name="Text Box 2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3" name="Text Box 2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4" name="Text Box 2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5" name="Text Box 2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6" name="Text Box 2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7" name="Text Box 2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8" name="Text Box 2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9" name="Text Box 2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0" name="Text Box 3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1" name="Text Box 3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2" name="Text Box 3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3" name="Text Box 3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4" name="Text Box 3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5" name="Text Box 3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6" name="Text Box 3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7" name="Text Box 3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8" name="Text Box 3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9" name="Text Box 3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0" name="Text Box 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1" name="Text Box 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2" name="Text Box 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3" name="Text Box 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4" name="Text Box 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5" name="Text Box 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6" name="Text Box 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7" name="Text Box 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8" name="Text Box 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9" name="Text Box 1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0" name="Text Box 1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1" name="Text Box 1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2" name="Text Box 1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3" name="Text Box 1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4" name="Text Box 1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5" name="Text Box 1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6" name="Text Box 1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7" name="Text Box 1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8" name="Text Box 1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9" name="Text Box 2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0" name="Text Box 2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1" name="Text Box 2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2" name="Text Box 2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3" name="Text Box 2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4" name="Text Box 2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5" name="Text Box 2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6" name="Text Box 2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7" name="Text Box 28"/>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8" name="Text Box 29"/>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9" name="Text Box 30"/>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0" name="Text Box 31"/>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1" name="Text Box 32"/>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2" name="Text Box 33"/>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3" name="Text Box 34"/>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4" name="Text Box 35"/>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5" name="Text Box 36"/>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6" name="Text Box 37"/>
        <xdr:cNvSpPr txBox="1"/>
      </xdr:nvSpPr>
      <xdr:spPr>
        <a:xfrm>
          <a:off x="5638800"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7" name="Text Box 38"/>
        <xdr:cNvSpPr txBox="1"/>
      </xdr:nvSpPr>
      <xdr:spPr>
        <a:xfrm>
          <a:off x="5638800" y="1057275"/>
          <a:ext cx="104775" cy="304800"/>
        </a:xfrm>
        <a:prstGeom prst="rect">
          <a:avLst/>
        </a:prstGeom>
        <a:noFill/>
        <a:ln w="9525">
          <a:noFill/>
        </a:ln>
      </xdr:spPr>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3</xdr:row>
      <xdr:rowOff>0</xdr:rowOff>
    </xdr:from>
    <xdr:to>
      <xdr:col>4</xdr:col>
      <xdr:colOff>104775</xdr:colOff>
      <xdr:row>3</xdr:row>
      <xdr:rowOff>304800</xdr:rowOff>
    </xdr:to>
    <xdr:sp>
      <xdr:nvSpPr>
        <xdr:cNvPr id="2" name="Text Box 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 name="Text Box 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 name="Text Box 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 name="Text Box 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 name="Text Box 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 name="Text Box 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 name="Text Box 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 name="Text Box 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 name="Text Box 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 name="Text Box 1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2" name="Text Box 1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3" name="Text Box 1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4" name="Text Box 1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5" name="Text Box 1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6" name="Text Box 1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7" name="Text Box 1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8" name="Text Box 1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9" name="Text Box 1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0" name="Text Box 1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1" name="Text Box 2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2" name="Text Box 2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3" name="Text Box 2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4" name="Text Box 2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5" name="Text Box 2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6" name="Text Box 2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7" name="Text Box 2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8" name="Text Box 2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29" name="Text Box 2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0" name="Text Box 2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1" name="Text Box 3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2" name="Text Box 3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3" name="Text Box 3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4" name="Text Box 3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5" name="Text Box 3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6" name="Text Box 3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7" name="Text Box 3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8" name="Text Box 3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39" name="Text Box 3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0" name="Text Box 3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1" name="Text Box 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2" name="Text Box 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3" name="Text Box 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4" name="Text Box 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5" name="Text Box 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6" name="Text Box 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7" name="Text Box 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8" name="Text Box 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49" name="Text Box 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0" name="Text Box 1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1" name="Text Box 1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2" name="Text Box 1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3" name="Text Box 1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4" name="Text Box 1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5" name="Text Box 1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6" name="Text Box 1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7" name="Text Box 1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8" name="Text Box 1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59" name="Text Box 1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0" name="Text Box 2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1" name="Text Box 2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2" name="Text Box 2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3" name="Text Box 2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4" name="Text Box 2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5" name="Text Box 2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6" name="Text Box 2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7" name="Text Box 2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8" name="Text Box 2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69" name="Text Box 2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0" name="Text Box 3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1" name="Text Box 3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2" name="Text Box 3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3" name="Text Box 3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4" name="Text Box 3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5" name="Text Box 3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6" name="Text Box 3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7" name="Text Box 3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8" name="Text Box 3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79" name="Text Box 3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0" name="Text Box 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1" name="Text Box 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2" name="Text Box 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3" name="Text Box 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4" name="Text Box 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5" name="Text Box 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6" name="Text Box 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7" name="Text Box 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8" name="Text Box 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89" name="Text Box 1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0" name="Text Box 1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1" name="Text Box 1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2" name="Text Box 1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3" name="Text Box 1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4" name="Text Box 1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5" name="Text Box 1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6" name="Text Box 1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7" name="Text Box 1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8" name="Text Box 1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99" name="Text Box 2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0" name="Text Box 2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1" name="Text Box 2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2" name="Text Box 2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3" name="Text Box 2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4" name="Text Box 2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5" name="Text Box 2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6" name="Text Box 2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7" name="Text Box 28"/>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8" name="Text Box 29"/>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09" name="Text Box 30"/>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0" name="Text Box 31"/>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1" name="Text Box 32"/>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2" name="Text Box 33"/>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3" name="Text Box 34"/>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4" name="Text Box 35"/>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5" name="Text Box 36"/>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6" name="Text Box 37"/>
        <xdr:cNvSpPr txBox="1"/>
      </xdr:nvSpPr>
      <xdr:spPr>
        <a:xfrm>
          <a:off x="5876925" y="1057275"/>
          <a:ext cx="104775" cy="304800"/>
        </a:xfrm>
        <a:prstGeom prst="rect">
          <a:avLst/>
        </a:prstGeom>
        <a:noFill/>
        <a:ln w="9525">
          <a:noFill/>
        </a:ln>
      </xdr:spPr>
    </xdr:sp>
    <xdr:clientData/>
  </xdr:twoCellAnchor>
  <xdr:twoCellAnchor editAs="oneCell">
    <xdr:from>
      <xdr:col>4</xdr:col>
      <xdr:colOff>0</xdr:colOff>
      <xdr:row>3</xdr:row>
      <xdr:rowOff>0</xdr:rowOff>
    </xdr:from>
    <xdr:to>
      <xdr:col>4</xdr:col>
      <xdr:colOff>104775</xdr:colOff>
      <xdr:row>3</xdr:row>
      <xdr:rowOff>304800</xdr:rowOff>
    </xdr:to>
    <xdr:sp>
      <xdr:nvSpPr>
        <xdr:cNvPr id="117" name="Text Box 38"/>
        <xdr:cNvSpPr txBox="1"/>
      </xdr:nvSpPr>
      <xdr:spPr>
        <a:xfrm>
          <a:off x="5876925" y="1057275"/>
          <a:ext cx="104775" cy="304800"/>
        </a:xfrm>
        <a:prstGeom prst="rect">
          <a:avLst/>
        </a:prstGeom>
        <a:no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6\2016&#24180;&#21021;&#19978;&#20250;01.21\&#21021;&#31295;01.22\&#22269;&#36164;&#39044;&#31639;20150123\&#22269;&#36164;&#39044;&#31639;\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2&#20915;&#31639;\2014&#24180;&#20915;&#31639;\DOCUME~1\ADMINI~1\LOCALS~1\Temp\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WINDOWS\Desktop\&#20849;&#20139;&#25991;&#20214;&#22841;\DOCUME~1\ADMINI~1\LOCALS~1\Temp\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39044;&#31639;\2012&#24180;&#39044;&#31639;\&#24066;&#32423;&#37096;&#38376;&#39044;&#31639;\2012&#24180;&#24066;&#32423;&#36130;&#25919;&#25910;&#25903;&#39044;&#31639;&#34920;&#65288;&#20108;&#19978;&#65289;20120112.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2015wps\DOCUME~1\ADMINI~1\LOCALS~1\Temp\2000&#24180;&#24066;&#24030;&#19978;&#25253;&#24635;&#20915;&#31639;&#25991;&#20214;&#22841;\2000&#24180;&#36130;&#25919;&#24635;&#20915;&#31639;\6004&#28074;&#22478;&#21306;.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20915;&#31639;\2009&#24180;&#20915;&#31639;\&#19978;&#25253;&#20915;&#31639;\2008&#24180;&#25209;&#22797;&#20915;&#31639;&#36164;&#26009;040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2016\2016&#24180;&#21021;&#19978;&#20250;01.21\&#21021;&#31295;01.22\&#21103;&#26412;2010&#24180;&#37096;&#38376;&#39044;&#31639;&#25191;&#34892;&#20307;&#31995;&#65288;12&#26376;&#65289;1231-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WINDOWS\Desktop\&#20849;&#20139;&#25991;&#20214;&#22841;\DOCUME~1\ADMINI~1\LOCALS~1\Temp\2000&#24180;&#24066;&#24030;&#19978;&#25253;&#24635;&#20915;&#31639;&#25991;&#20214;&#22841;\2000&#24180;&#36130;&#25919;&#24635;&#20915;&#31639;\6004&#28074;&#22478;&#2130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Documents%20and%20Settings\Administrator\&#26700;&#38754;\DOCUME~1\ADMINI~1\LOCALS~1\Temp\2000&#24180;&#24066;&#24030;&#19978;&#25253;&#24635;&#20915;&#31639;&#25991;&#20214;&#22841;\2000&#24180;&#36130;&#25919;&#24635;&#20915;&#31639;\6004&#28074;&#22478;&#2130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19994;&#21153;\&#20915;&#31639;\2004&#24180;&#20915;&#31639;\2004&#20915;&#31639;&#25209;&#22797;\&#24066;&#25209;&#22797;&#21306;&#21439;\&#20915;&#31639;\2004&#24180;&#20915;&#31639;\2004&#24180;&#19978;&#25253;&#20915;&#31639;\&#19978;&#25253;&#20915;&#31639;\WINDOWS\Desktop\&#20849;&#20139;&#25991;&#20214;&#22841;\DOCUME~1\ADMINI~1\LOCALS~1\Temp\2000&#24180;&#24066;&#24030;&#19978;&#25253;&#24635;&#20915;&#31639;&#25991;&#20214;&#22841;\2000&#24180;&#36130;&#25919;&#24635;&#20915;&#31639;\6004&#28074;&#22478;&#2130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H:\&#19994;&#21153;\&#20915;&#31639;\2004&#24180;&#20915;&#31639;\2004&#20915;&#31639;&#25209;&#22797;\&#24066;&#25209;&#22797;&#21306;&#21439;\&#20915;&#31639;\2004&#24180;&#20915;&#31639;\2004&#24180;&#19978;&#25253;&#20915;&#31639;\&#19978;&#25253;&#20915;&#31639;\DOCUME~1\ADMINI~1\LOCALS~1\Temp\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olar\My%20Documents\BigAnt\My%20Received%20Files\WINDOWS\Desktop\&#20849;&#20139;&#25991;&#20214;&#22841;\DOCUME~1\ADMINI~1\LOCALS~1\Temp\2000&#24180;&#24066;&#24030;&#19978;&#25253;&#24635;&#20915;&#31639;&#25991;&#20214;&#22841;\2000&#24180;&#36130;&#25919;&#24635;&#20915;&#31639;\6004&#28074;&#22478;&#21306;.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solar\My%20Documents\BigAnt\My%20Received%20Files\WINDOWS\Desktop\&#20849;&#20139;&#25991;&#20214;&#22841;\DOCUME~1\ADMINI~1\LOCALS~1\Temp\2000&#24180;&#24066;&#24030;&#19978;&#25253;&#24635;&#20915;&#31639;&#25991;&#20214;&#22841;\2000&#24180;&#36130;&#25919;&#24635;&#20915;&#31639;\6004&#28074;&#22478;&#213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F:\solar\My%20Documents\BigAnt\My%20Received%20Files\DOCUME~1\ADMINI~1\LOCALS~1\Temp\2000&#24180;&#24066;&#24030;&#19978;&#25253;&#24635;&#20915;&#31639;&#25991;&#20214;&#22841;\2000&#24180;&#36130;&#25919;&#24635;&#20915;&#31639;\6004&#28074;&#22478;&#2130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023wps\&#26032;&#24314;&#25991;&#20214;&#22841;\&#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aacde\WINDOWS\!gzq\2001\08&#20915;&#31639;&#36164;&#26009;&#21367;\2001&#24180;&#39044;&#31639;&#22806;&#20915;&#31639;\2001&#24180;&#30465;&#26412;&#32423;&#39044;&#31639;&#22806;&#20915;&#31639;&#65288;&#24635;&#34920;&#6528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Documents%20and%20Settings\Administrator\Local%20Settings\Temporary%20Internet%20Files\Content.IE5\4DWRWNSJ\&#26356;&#27491;&#21518;\&#30465;&#21457;2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9994;&#21153;\&#20915;&#31639;\2004&#24180;&#20915;&#31639;\2004&#20915;&#31639;&#25209;&#22797;\&#24066;&#25209;&#22797;&#21306;&#21439;\DOCUME~1\ADMINI~1\LOCALS~1\Temp\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olar\My%20Documents\BigAnt\My%20Received%20Files\DOCUME~1\ADMINI~1\LOCALS~1\Temp\2000&#24180;&#24066;&#24030;&#19978;&#25253;&#24635;&#20915;&#31639;&#25991;&#20214;&#22841;\2000&#24180;&#36130;&#25919;&#24635;&#20915;&#31639;\6004&#28074;&#22478;&#2130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023wps\&#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0915;&#31639;\2009&#24180;&#20915;&#31639;\&#19978;&#25253;&#20915;&#31639;\2008&#24180;&#25209;&#22797;&#20915;&#31639;&#36164;&#26009;04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2021wps\2022&#24180;&#37096;&#38376;&#39044;&#31639;&#30456;&#20851;&#36164;&#26009;\&#21103;&#26412;2010&#24180;&#37096;&#38376;&#39044;&#31639;&#25191;&#34892;&#20307;&#31995;&#65288;12&#26376;&#65289;123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Administrator\Documents\&#24037;&#20316;&#31807;2"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2023wps\&#22269;&#36164;&#39044;&#31639;20150123\&#22269;&#36164;&#39044;&#31639;\JS\js2000\2000&#24180;&#24066;&#24030;&#19978;&#25253;&#24635;&#20915;&#31639;&#25991;&#20214;&#22841;\2000&#24180;&#36130;&#25919;&#24635;&#20915;&#31639;\6004&#28074;&#22478;&#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2023wps\DOCUME~1\ADMINI~1\LOCALS~1\Temp\2000&#24180;&#24066;&#24030;&#19978;&#25253;&#24635;&#20915;&#31639;&#25991;&#20214;&#22841;\2000&#24180;&#36130;&#25919;&#24635;&#20915;&#31639;\6004&#28074;&#22478;&#2130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023wps\&#21103;&#26412;2010&#24180;&#37096;&#38376;&#39044;&#31639;&#25191;&#34892;&#20307;&#31995;&#65288;12&#26376;&#65289;123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19994;&#21153;\&#20915;&#31639;\2004&#24180;&#20915;&#31639;\2004&#20915;&#31639;&#25209;&#22797;\&#24066;&#25209;&#22797;&#21306;&#21439;\&#20915;&#31639;\2004&#24180;&#20915;&#31639;\2004&#24180;&#19978;&#25253;&#20915;&#31639;\&#19978;&#25253;&#20915;&#31639;\WINDOWS\Desktop\&#20849;&#20139;&#25991;&#20214;&#22841;\DOCUME~1\ADMINI~1\LOCALS~1\Temp\2000&#24180;&#24066;&#24030;&#19978;&#25253;&#24635;&#20915;&#31639;&#25991;&#20214;&#22841;\2000&#24180;&#36130;&#25919;&#24635;&#20915;&#31639;\6004&#28074;&#22478;&#21306;.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19994;&#21153;\&#20915;&#31639;\2004&#24180;&#20915;&#31639;\2004&#20915;&#31639;&#25209;&#22797;\&#24066;&#25209;&#22797;&#21306;&#21439;\&#20915;&#31639;\2004&#24180;&#20915;&#31639;\2004&#24180;&#19978;&#25253;&#20915;&#31639;\&#19978;&#25253;&#20915;&#31639;\DOCUME~1\ADMINI~1\LOCALS~1\Temp\2000&#24180;&#24066;&#24030;&#19978;&#25253;&#24635;&#20915;&#31639;&#25991;&#20214;&#22841;\2000&#24180;&#36130;&#25919;&#24635;&#20915;&#31639;\6004&#28074;&#22478;&#2130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ocuments%20and%20Settings\Administrator\&#26700;&#38754;\DOCUME~1\ADMINI~1\LOCALS~1\Temp\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js\&#20849;&#20139;$\&#20915;&#31639;\2004&#24180;&#20915;&#31639;\2004&#20915;&#31639;&#25209;&#22797;\&#24066;&#25209;&#22797;&#21306;&#21439;\&#20915;&#31639;\2004&#24180;&#20915;&#31639;\2004&#24180;&#19978;&#25253;&#20915;&#31639;\&#19978;&#25253;&#20915;&#31639;\DOCUME~1\ADMINI~1\LOCALS~1\Temp\2000&#24180;&#24066;&#24030;&#19978;&#25253;&#24635;&#20915;&#31639;&#25991;&#20214;&#22841;\2000&#24180;&#36130;&#25919;&#24635;&#20915;&#31639;\6004&#28074;&#22478;&#21306;.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I:\Documents%20and%20Settings\Administrator\Local%20Settings\Temporary%20Internet%20Files\Content.IE5\4DWRWNSJ\&#26356;&#27491;&#21518;\&#30465;&#21457;2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2019wps\2020&#24180;&#39044;&#31639;&#32534;&#21046;&#20934;&#22791;&#36164;&#26009;\DOCUME~1\ADMINI~1\LOCALS~1\Temp\2000&#24180;&#24066;&#24030;&#19978;&#25253;&#24635;&#20915;&#31639;&#25991;&#20214;&#22841;\2000&#24180;&#36130;&#25919;&#24635;&#20915;&#31639;\6004&#28074;&#22478;&#21306;.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23wps\&#39044;&#23457;&#34920;&#26684;\JS\js2000\2000&#24180;&#24066;&#24030;&#19978;&#25253;&#24635;&#20915;&#31639;&#25991;&#20214;&#22841;\2000&#24180;&#36130;&#25919;&#24635;&#20915;&#31639;\6004&#28074;&#22478;&#21306;.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2023wps\&#39044;&#23457;&#34920;&#26684;\001&#39044;&#31639;&#32534;&#21046;&#25991;&#20214;&#22841;\2017&#24180;\009-&#25253;&#21313;&#20108;&#23626;&#20154;&#22823;&#20116;&#27425;&#20250;&#35758;&#25991;&#20214;&#65288;&#19981;&#21547;&#37096;&#38376;&#39044;&#31639;&#65289;\&#32508;&#21512;&#31185;&#25552;&#20379;\&#22269;&#26377;&#36164;&#26412;&#32463;&#33829;&#39044;&#31639;&#25191;&#34892;&#21644;&#39044;&#31639;&#33609;&#26696;&#34920;&#65288;&#35843;&#25972;&#26684;&#24335;&#65289;010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2023wps\&#39044;&#23457;&#34920;&#26684;\aacde\WINDOWS\!gzq\2001\08&#20915;&#31639;&#36164;&#26009;&#21367;\2001&#24180;&#39044;&#31639;&#22806;&#20915;&#31639;\2001&#24180;&#30465;&#26412;&#32423;&#39044;&#31639;&#22806;&#20915;&#31639;&#65288;&#24635;&#34920;&#652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2023wps\&#39044;&#23457;&#34920;&#26684;\&#27827;&#23736;&#21457;&#36865;\2016&#24180;1-10&#26376;&#35843;&#25972;&#39044;&#31639;\JS\js2000\2000&#24180;&#24066;&#24030;&#19978;&#25253;&#24635;&#20915;&#31639;&#25991;&#20214;&#22841;\2000&#24180;&#36130;&#25919;&#24635;&#20915;&#31639;\6004&#28074;&#22478;&#213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023wps\&#39044;&#23457;&#34920;&#26684;\Documents%20and%20Settings\Administrator\Local%20Settings\Temporary%20Internet%20Files\Content.IE5\0DAB481O\2016&#24180;&#31038;&#20445;&#22522;&#37329;&#25910;&#25903;&#25191;&#34892;&#21450;2017&#24180;&#39044;&#31639;&#33609;&#26696;&#34920;&#65288;&#39044;&#31639;&#22788;&#24050;&#35843;&#25972;&#26684;&#24335;&#65289;&#65288;2016.1.6&#25253;&#39044;&#31639;&#22788;&#6528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38468;&#34920;&#65306;&#23784;&#36793;&#24413;&#26063;&#33258;&#27835;&#21439;2024&#24180;&#39044;&#31639;&#35843;&#25972;&#26041;&#26696;&#33609;&#26696;&#38468;&#34920;&#65288;&#24038;&#33609;&#31295;&#65289;.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2023wps\2021&#24180;&#25191;&#34892;\2016&#24180;1-10&#26376;&#35843;&#25972;&#39044;&#31639;\JS\js2000\2000&#24180;&#24066;&#24030;&#19978;&#25253;&#24635;&#20915;&#31639;&#25991;&#20214;&#22841;\2000&#24180;&#36130;&#25919;&#24635;&#20915;&#31639;\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xq\&#20849;&#20139;$\&#20915;&#31639;\2004&#24180;&#20915;&#31639;\2004&#24180;&#19978;&#25253;&#20915;&#31639;\&#19978;&#25253;&#20915;&#31639;\WINDOWS\Desktop\&#20849;&#20139;&#25991;&#20214;&#22841;\DOCUME~1\ADMINI~1\LOCALS~1\Temp\2000&#24180;&#24066;&#24030;&#19978;&#25253;&#24635;&#20915;&#31639;&#25991;&#20214;&#22841;\2000&#24180;&#36130;&#25919;&#24635;&#20915;&#31639;\6004&#28074;&#22478;&#21306;.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25919;&#27835;&#37096;&#36164;&#26009;&#27719;&#24635;\&#20154;&#20107;&#24773;&#20917;\&#32534;&#22806;&#22312;&#32844;&#20154;&#21592;&#20449;&#24687;\&#25968;&#25454;&#32479;&#35745;\&#23784;&#36793;&#24413;&#26063;&#33258;&#27835;&#21439;&#20154;&#27665;&#27861;&#38498;&#32534;&#22806;&#20154;&#21592;&#20449;&#24687;.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19994;&#21153;\&#20915;&#31639;\2004&#24180;&#20915;&#31639;\2004&#20915;&#31639;&#25209;&#22797;\&#24066;&#25209;&#22797;&#21306;&#21439;\WINDOWS\Desktop\&#20849;&#20139;&#25991;&#20214;&#22841;\DOCUME~1\ADMINI~1\LOCALS~1\Temp\2000&#24180;&#24066;&#24030;&#19978;&#25253;&#24635;&#20915;&#31639;&#25991;&#20214;&#22841;\2000&#24180;&#36130;&#25919;&#24635;&#20915;&#31639;\6004&#28074;&#22478;&#213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39044;&#31639;\2012&#24180;&#39044;&#31639;\&#24066;&#32423;&#37096;&#38376;&#39044;&#31639;\2012&#24180;&#24066;&#32423;&#36130;&#25919;&#25910;&#25903;&#39044;&#31639;&#34920;&#65288;&#20108;&#19978;&#65289;2012011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015wps\DOCUME~1\ADMINI~1\LOCALS~1\Temp\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xq\&#20849;&#20139;$\&#20915;&#31639;\2004&#24180;&#20915;&#31639;\2004&#24180;&#19978;&#25253;&#20915;&#31639;\&#19978;&#25253;&#20915;&#31639;\DOCUME~1\ADMINI~1\LOCALS~1\Temp\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solar\My%20Documents\BigAnt\My%20Received%20Files\DOCUME~1\ADMINI~1\LOCALS~1\Temp\2000&#24180;&#24066;&#24030;&#19978;&#25253;&#24635;&#20915;&#31639;&#25991;&#20214;&#22841;\2000&#24180;&#36130;&#25919;&#24635;&#20915;&#31639;\6004&#28074;&#22478;&#213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19994;&#21153;\&#20915;&#31639;\2004&#24180;&#20915;&#31639;\2004&#20915;&#31639;&#25209;&#22797;\&#24066;&#25209;&#22797;&#21306;&#21439;\WINDOWS\Desktop\&#20849;&#20139;&#25991;&#20214;&#22841;\DOCUME~1\ADMINI~1\LOCALS~1\Temp\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19994;&#21153;\&#20915;&#31639;\2004&#24180;&#20915;&#31639;\2004&#20915;&#31639;&#25209;&#22797;\&#24066;&#25209;&#22797;&#21306;&#21439;\DOCUME~1\ADMINI~1\LOCALS~1\Temp\2000&#24180;&#24066;&#24030;&#19978;&#25253;&#24635;&#20915;&#31639;&#25991;&#20214;&#22841;\2000&#24180;&#36130;&#25919;&#24635;&#20915;&#31639;\6004&#28074;&#22478;&#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 val="批复变化"/>
    </sheetNames>
    <sheetDataSet>
      <sheetData sheetId="0"/>
      <sheetData sheetId="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A01-1"/>
      <sheetName val="批复变化"/>
    </sheetNames>
    <sheetDataSet>
      <sheetData sheetId="0"/>
      <sheetData sheetId="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封面"/>
      <sheetName val="目录"/>
      <sheetName val="收入预算"/>
      <sheetName val="单项"/>
      <sheetName val="财力计算(对内)"/>
      <sheetName val="1223"/>
      <sheetName val="比较"/>
      <sheetName val="预算基数计算"/>
      <sheetName val="财力计算(对外)"/>
      <sheetName val="一般预算"/>
      <sheetName val="收支比较"/>
      <sheetName val="收支对应"/>
      <sheetName val="分科室1"/>
      <sheetName val="分科室2"/>
      <sheetName val="分科室3"/>
      <sheetName val="12总表1"/>
      <sheetName val="一上1"/>
      <sheetName val="一上1比较"/>
      <sheetName val="11总表1"/>
      <sheetName val="比较1"/>
      <sheetName val="12总表2"/>
      <sheetName val="一上2"/>
      <sheetName val="一上2比较"/>
      <sheetName val="11总表2"/>
      <sheetName val="比较2"/>
      <sheetName val="补助预算"/>
      <sheetName val="保留预算"/>
      <sheetName val="津贴预留"/>
      <sheetName val="项目"/>
      <sheetName val="收入"/>
      <sheetName val="收费基金"/>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Define"/>
      <sheetName val="封面"/>
      <sheetName val="目录"/>
      <sheetName val="主要指标表(新)"/>
      <sheetName val="主要指标表(旧)"/>
      <sheetName val="结算人大"/>
      <sheetName val="结算上报（报政府）"/>
      <sheetName val="结算单"/>
      <sheetName val="差"/>
      <sheetName val="平衡"/>
      <sheetName val="财力1"/>
      <sheetName val="财力2"/>
      <sheetName val="结余比较"/>
      <sheetName val="批复变化"/>
      <sheetName val="人员"/>
      <sheetName val="转移支付1"/>
      <sheetName val="转移支付2"/>
      <sheetName val="转移支付3"/>
      <sheetName val="转移支付4"/>
      <sheetName val="转移支付5"/>
      <sheetName val="税返"/>
      <sheetName val="电力天然气"/>
      <sheetName val="出口"/>
      <sheetName val="定额"/>
      <sheetName val="单项"/>
      <sheetName val="三代及契税"/>
      <sheetName val="家电下乡清算"/>
      <sheetName val="有奖发票奖金上解"/>
      <sheetName val="市中区"/>
      <sheetName val="高新区1"/>
      <sheetName val="高新区2"/>
      <sheetName val="试点县1"/>
      <sheetName val="试点县2"/>
      <sheetName val="试点县3"/>
      <sheetName val="试点县4"/>
      <sheetName val="地方教育附加"/>
      <sheetName val="激励约束"/>
      <sheetName val="与试点县专款对帐"/>
      <sheetName val="其它补助"/>
      <sheetName val="收入1"/>
      <sheetName val="收入2"/>
      <sheetName val="收入3"/>
      <sheetName val="收入4"/>
      <sheetName val="收入5"/>
      <sheetName val="收入6"/>
      <sheetName val="支出"/>
      <sheetName val="结转1"/>
      <sheetName val="结转2"/>
      <sheetName val="结转3"/>
      <sheetName val="社保"/>
      <sheetName val="债务1"/>
      <sheetName val="债务2"/>
      <sheetName val="债务3"/>
      <sheetName val="债务4"/>
      <sheetName val="债务5"/>
      <sheetName val="税源1"/>
      <sheetName val="税源2"/>
      <sheetName val="税源3"/>
      <sheetName val="Sheet1"/>
      <sheetName val="一产地税"/>
      <sheetName val="二产地税"/>
      <sheetName val="三产地税"/>
      <sheetName val="建筑业(地税)"/>
      <sheetName val="房地产业(地税)"/>
      <sheetName val="分产业国税"/>
      <sheetName val="所得税"/>
      <sheetName val="经济类型国税"/>
      <sheetName val="制造业(国税)"/>
      <sheetName val="制造业(地税)"/>
      <sheetName val="民营地税"/>
      <sheetName val="内企所得税(国税)"/>
      <sheetName val="外企所得税"/>
      <sheetName val="高新区企业税收"/>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封"/>
      <sheetName val="第一批"/>
      <sheetName val="追加预算"/>
      <sheetName val="其他市领导"/>
      <sheetName val="封-内"/>
      <sheetName val="维稳"/>
      <sheetName val="奖励"/>
      <sheetName val="预备费"/>
      <sheetName val="超收"/>
      <sheetName val="机动1"/>
      <sheetName val="机动2"/>
      <sheetName val="保留"/>
      <sheetName val="总表"/>
      <sheetName val="当月"/>
      <sheetName val="指标"/>
      <sheetName val="批件"/>
      <sheetName val="预算科"/>
      <sheetName val="追加单"/>
      <sheetName val="说明"/>
      <sheetName val="A01-1"/>
      <sheetName val="批复变化"/>
      <sheetName val="12总表1"/>
      <sheetName val="11总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A01-1"/>
      <sheetName val="追加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A01-1"/>
      <sheetName val="追加单"/>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A01-1"/>
      <sheetName val="批复变化"/>
    </sheetNames>
    <sheetDataSet>
      <sheetData sheetId="0"/>
      <sheetData sheetId="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sheetData sheetId="1"/>
      <sheetData sheetId="2"/>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A01-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Define"/>
      <sheetName val="封面"/>
      <sheetName val="目录"/>
      <sheetName val="主要指标表(新)"/>
      <sheetName val="主要指标表(旧)"/>
      <sheetName val="结算人大"/>
      <sheetName val="结算上报（报政府）"/>
      <sheetName val="结算单"/>
      <sheetName val="差"/>
      <sheetName val="平衡"/>
      <sheetName val="财力1"/>
      <sheetName val="财力2"/>
      <sheetName val="结余比较"/>
      <sheetName val="批复变化"/>
      <sheetName val="人员"/>
      <sheetName val="转移支付1"/>
      <sheetName val="转移支付2"/>
      <sheetName val="转移支付3"/>
      <sheetName val="转移支付4"/>
      <sheetName val="转移支付5"/>
      <sheetName val="税返"/>
      <sheetName val="电力天然气"/>
      <sheetName val="出口"/>
      <sheetName val="定额"/>
      <sheetName val="单项"/>
      <sheetName val="三代及契税"/>
      <sheetName val="家电下乡清算"/>
      <sheetName val="有奖发票奖金上解"/>
      <sheetName val="市中区"/>
      <sheetName val="高新区1"/>
      <sheetName val="高新区2"/>
      <sheetName val="试点县1"/>
      <sheetName val="试点县2"/>
      <sheetName val="试点县3"/>
      <sheetName val="试点县4"/>
      <sheetName val="地方教育附加"/>
      <sheetName val="激励约束"/>
      <sheetName val="与试点县专款对帐"/>
      <sheetName val="其它补助"/>
      <sheetName val="收入1"/>
      <sheetName val="收入2"/>
      <sheetName val="收入3"/>
      <sheetName val="收入4"/>
      <sheetName val="收入5"/>
      <sheetName val="收入6"/>
      <sheetName val="支出"/>
      <sheetName val="结转1"/>
      <sheetName val="结转2"/>
      <sheetName val="结转3"/>
      <sheetName val="社保"/>
      <sheetName val="债务1"/>
      <sheetName val="债务2"/>
      <sheetName val="债务3"/>
      <sheetName val="债务4"/>
      <sheetName val="债务5"/>
      <sheetName val="税源1"/>
      <sheetName val="税源2"/>
      <sheetName val="税源3"/>
      <sheetName val="Sheet1"/>
      <sheetName val="一产地税"/>
      <sheetName val="二产地税"/>
      <sheetName val="三产地税"/>
      <sheetName val="建筑业(地税)"/>
      <sheetName val="房地产业(地税)"/>
      <sheetName val="分产业国税"/>
      <sheetName val="所得税"/>
      <sheetName val="经济类型国税"/>
      <sheetName val="制造业(国税)"/>
      <sheetName val="制造业(地税)"/>
      <sheetName val="民营地税"/>
      <sheetName val="内企所得税(国税)"/>
      <sheetName val="外企所得税"/>
      <sheetName val="高新区企业税收"/>
      <sheetName val="A01-1"/>
      <sheetName val="数据输入说明"/>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封"/>
      <sheetName val="第一批"/>
      <sheetName val="追加预算"/>
      <sheetName val="其他市领导"/>
      <sheetName val="封-内"/>
      <sheetName val="维稳"/>
      <sheetName val="奖励"/>
      <sheetName val="预备费"/>
      <sheetName val="超收"/>
      <sheetName val="机动1"/>
      <sheetName val="机动2"/>
      <sheetName val="保留"/>
      <sheetName val="总表"/>
      <sheetName val="当月"/>
      <sheetName val="指标"/>
      <sheetName val="批件"/>
      <sheetName val="预算科"/>
      <sheetName val="追加单"/>
      <sheetName val="说明"/>
      <sheetName val="A01-1"/>
      <sheetName val="批复变化"/>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一般公共（本级+提前下达+结转） (2)"/>
      <sheetName val="Sheet3"/>
      <sheetName val="Sheet5"/>
      <sheetName val="Sheet2"/>
      <sheetName val="Sheet4"/>
      <sheetName val="Sheet6"/>
      <sheetName val="批复变化"/>
      <sheetName val="数据输入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A01-1"/>
      <sheetName val="Sheet1"/>
    </sheetNames>
    <sheetDataSet>
      <sheetData sheetId="0"/>
      <sheetData sheetId="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A01-1"/>
      <sheetName val="Sheet2"/>
      <sheetName val="数据输入说明"/>
    </sheetNames>
    <sheetDataSet>
      <sheetData sheetId="0"/>
      <sheetData sheetId="1"/>
      <sheetData sheetId="2"/>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封"/>
      <sheetName val="第一批"/>
      <sheetName val="追加预算"/>
      <sheetName val="其他市领导"/>
      <sheetName val="封-内"/>
      <sheetName val="维稳"/>
      <sheetName val="奖励"/>
      <sheetName val="预备费"/>
      <sheetName val="超收"/>
      <sheetName val="机动1"/>
      <sheetName val="机动2"/>
      <sheetName val="保留"/>
      <sheetName val="总表"/>
      <sheetName val="当月"/>
      <sheetName val="指标"/>
      <sheetName val="批件"/>
      <sheetName val="预算科"/>
      <sheetName val="追加单"/>
      <sheetName val="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A01-1"/>
      <sheetName val="12总表1"/>
      <sheetName val="11总表1"/>
      <sheetName val="Sheet2"/>
    </sheetNames>
    <sheetDataSet>
      <sheetData sheetId="0"/>
      <sheetData sheetId="1"/>
      <sheetData sheetId="2"/>
      <sheetData sheetId="3"/>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A01-1"/>
      <sheetName val="12总表1"/>
      <sheetName val="11总表1"/>
      <sheetName val="追加单"/>
    </sheetNames>
    <sheetDataSet>
      <sheetData sheetId="0" refreshError="1"/>
      <sheetData sheetId="1" refreshError="1"/>
      <sheetData sheetId="2" refreshError="1"/>
      <sheetData sheetId="3"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A01-1"/>
      <sheetName val="追加单"/>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41全省国资收入"/>
      <sheetName val="42全省国资支出"/>
      <sheetName val="43省级国资收入"/>
      <sheetName val="44省级国资支出 "/>
      <sheetName val="省级国资执行情况说明"/>
      <sheetName val="45YS全省国资收入"/>
      <sheetName val="46YS全省国资支出"/>
      <sheetName val="47YS省级国资收入"/>
      <sheetName val="48YS省级国资支出 "/>
      <sheetName val="国有资本预算（草案）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A01-1"/>
      <sheetName val="12总表1"/>
      <sheetName val="11总表1"/>
      <sheetName val="追加单"/>
    </sheetNames>
    <sheetDataSet>
      <sheetData sheetId="0" refreshError="1"/>
      <sheetData sheetId="1" refreshError="1"/>
      <sheetData sheetId="2" refreshError="1"/>
      <sheetData sheetId="3"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目录"/>
      <sheetName val="一般公共预算收入调整"/>
      <sheetName val="一般公共预算支出调整"/>
      <sheetName val="4.2024年一般平衡"/>
      <sheetName val="政府性基金收入调整"/>
      <sheetName val="政府性基金支出调整"/>
      <sheetName val="11.2024年基金平衡"/>
      <sheetName val="国有资本经营预算收入调整"/>
      <sheetName val="国有资本经营预算支出调整"/>
      <sheetName val="政府债务限额表"/>
      <sheetName val="政府债务余额表"/>
      <sheetName val="新增一般转移支付资金"/>
      <sheetName val="新增专项转移支付"/>
      <sheetName val="新增政府性基金"/>
      <sheetName val="批复变化"/>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编外人员信息"/>
      <sheetName val="数据输入说明"/>
      <sheetName val="A01-1"/>
      <sheetName val="追加单"/>
    </sheetNames>
    <sheetDataSet>
      <sheetData sheetId="0" refreshError="1"/>
      <sheetData sheetId="1" refreshError="1"/>
      <sheetData sheetId="2" refreshError="1"/>
      <sheetData sheetId="3"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封面"/>
      <sheetName val="目录"/>
      <sheetName val="收入预算"/>
      <sheetName val="单项"/>
      <sheetName val="财力计算(对内)"/>
      <sheetName val="1223"/>
      <sheetName val="比较"/>
      <sheetName val="预算基数计算"/>
      <sheetName val="财力计算(对外)"/>
      <sheetName val="一般预算"/>
      <sheetName val="收支比较"/>
      <sheetName val="收支对应"/>
      <sheetName val="分科室1"/>
      <sheetName val="分科室2"/>
      <sheetName val="分科室3"/>
      <sheetName val="12总表1"/>
      <sheetName val="一上1"/>
      <sheetName val="一上1比较"/>
      <sheetName val="11总表1"/>
      <sheetName val="比较1"/>
      <sheetName val="12总表2"/>
      <sheetName val="一上2"/>
      <sheetName val="一上2比较"/>
      <sheetName val="11总表2"/>
      <sheetName val="比较2"/>
      <sheetName val="补助预算"/>
      <sheetName val="保留预算"/>
      <sheetName val="津贴预留"/>
      <sheetName val="项目"/>
      <sheetName val="收入"/>
      <sheetName val="收费基金"/>
      <sheetName val="A01-1"/>
      <sheetName val="追加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A01-1"/>
      <sheetName val="12总表1"/>
      <sheetName val="11总表1"/>
      <sheetName val="数据输入说明"/>
      <sheetName val="追加单"/>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A01-1"/>
    </sheetNames>
    <sheetDataSet>
      <sheetData sheetId="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
  <sheetViews>
    <sheetView showGridLines="0" showZeros="0" workbookViewId="0">
      <selection activeCell="C8" sqref="C8"/>
    </sheetView>
  </sheetViews>
  <sheetFormatPr defaultColWidth="9" defaultRowHeight="18.75" outlineLevelCol="3"/>
  <cols>
    <col min="1" max="1" width="68.75" style="158" customWidth="1"/>
    <col min="2" max="2" width="44.875" style="159" customWidth="1"/>
    <col min="3" max="3" width="13.125" style="3" customWidth="1"/>
    <col min="4" max="4" width="5.25" style="159" customWidth="1"/>
    <col min="5" max="5" width="22.375" style="3" customWidth="1"/>
    <col min="6" max="16384" width="9" style="3"/>
  </cols>
  <sheetData>
    <row r="1" ht="24" spans="1:1">
      <c r="A1" s="160" t="s">
        <v>0</v>
      </c>
    </row>
    <row r="3" ht="50" customHeight="1" spans="1:4">
      <c r="A3" s="161" t="s">
        <v>1</v>
      </c>
      <c r="B3" s="158"/>
      <c r="C3" s="162"/>
      <c r="D3" s="163"/>
    </row>
    <row r="4" ht="50" customHeight="1" spans="1:4">
      <c r="A4" s="161" t="s">
        <v>2</v>
      </c>
      <c r="B4" s="158"/>
      <c r="C4" s="162"/>
      <c r="D4" s="163"/>
    </row>
    <row r="5" ht="50" customHeight="1" spans="1:4">
      <c r="A5" s="161" t="s">
        <v>3</v>
      </c>
      <c r="B5" s="158"/>
      <c r="C5" s="162"/>
      <c r="D5" s="163"/>
    </row>
    <row r="6" ht="50" customHeight="1" spans="1:4">
      <c r="A6" s="161" t="s">
        <v>4</v>
      </c>
      <c r="B6" s="158"/>
      <c r="C6" s="162"/>
      <c r="D6" s="163"/>
    </row>
    <row r="7" ht="50" customHeight="1" spans="1:4">
      <c r="A7" s="161" t="s">
        <v>5</v>
      </c>
      <c r="B7" s="158"/>
      <c r="C7" s="162"/>
      <c r="D7" s="163"/>
    </row>
    <row r="8" ht="50" customHeight="1" spans="1:4">
      <c r="A8" s="161" t="s">
        <v>6</v>
      </c>
      <c r="B8" s="158"/>
      <c r="C8" s="162"/>
      <c r="D8" s="163"/>
    </row>
    <row r="9" ht="50" customHeight="1" spans="1:4">
      <c r="A9" s="161" t="s">
        <v>7</v>
      </c>
      <c r="B9" s="158"/>
      <c r="C9" s="162"/>
      <c r="D9" s="163"/>
    </row>
    <row r="10" ht="50" customHeight="1" spans="1:4">
      <c r="A10" s="161" t="s">
        <v>8</v>
      </c>
      <c r="B10" s="158"/>
      <c r="C10" s="162"/>
      <c r="D10" s="163"/>
    </row>
    <row r="11" s="3" customFormat="1" ht="50" customHeight="1" spans="1:4">
      <c r="A11" s="161" t="s">
        <v>9</v>
      </c>
      <c r="B11" s="158"/>
      <c r="C11" s="162"/>
      <c r="D11" s="163"/>
    </row>
    <row r="12" s="3" customFormat="1" ht="50" customHeight="1" spans="1:4">
      <c r="A12" s="161" t="s">
        <v>10</v>
      </c>
      <c r="B12" s="158"/>
      <c r="C12" s="162"/>
      <c r="D12" s="163"/>
    </row>
    <row r="13" s="3" customFormat="1" ht="50" customHeight="1" spans="1:4">
      <c r="A13" s="161" t="s">
        <v>11</v>
      </c>
      <c r="B13" s="158"/>
      <c r="C13" s="162"/>
      <c r="D13" s="163"/>
    </row>
  </sheetData>
  <printOptions horizontalCentered="1"/>
  <pageMargins left="0.707638888888889" right="0.707638888888889" top="0.590277777777778" bottom="0.751388888888889" header="0.30625" footer="0.30625"/>
  <pageSetup paperSize="9" fitToHeight="0" orientation="portrait" horizontalDpi="1200" verticalDpi="12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77"/>
  <sheetViews>
    <sheetView workbookViewId="0">
      <selection activeCell="D60" sqref="D60"/>
    </sheetView>
  </sheetViews>
  <sheetFormatPr defaultColWidth="9" defaultRowHeight="34" customHeight="1" outlineLevelCol="4"/>
  <cols>
    <col min="1" max="1" width="5.625" style="24" customWidth="1"/>
    <col min="2" max="2" width="28.625" style="2" customWidth="1"/>
    <col min="3" max="3" width="40.625" style="2" customWidth="1"/>
    <col min="4" max="4" width="10.625" style="25" customWidth="1"/>
    <col min="5" max="5" width="12.625" style="32" customWidth="1"/>
    <col min="6" max="16379" width="9" style="1"/>
    <col min="16380" max="16380" width="9" style="3"/>
    <col min="16381" max="16384" width="9" style="33"/>
  </cols>
  <sheetData>
    <row r="1" ht="22" customHeight="1" spans="1:2">
      <c r="A1" s="34" t="s">
        <v>538</v>
      </c>
      <c r="B1" s="35"/>
    </row>
    <row r="2" ht="43" customHeight="1" spans="1:5">
      <c r="A2" s="6" t="s">
        <v>539</v>
      </c>
      <c r="B2" s="6"/>
      <c r="C2" s="6"/>
      <c r="D2" s="6"/>
      <c r="E2" s="6"/>
    </row>
    <row r="3" ht="28" customHeight="1" spans="1:5">
      <c r="A3" s="36"/>
      <c r="B3" s="37"/>
      <c r="C3" s="37"/>
      <c r="D3" s="38"/>
      <c r="E3" s="9" t="s">
        <v>14</v>
      </c>
    </row>
    <row r="4" ht="43" customHeight="1" spans="1:5">
      <c r="A4" s="10" t="s">
        <v>540</v>
      </c>
      <c r="B4" s="27" t="s">
        <v>541</v>
      </c>
      <c r="C4" s="12" t="s">
        <v>542</v>
      </c>
      <c r="D4" s="28" t="s">
        <v>512</v>
      </c>
      <c r="E4" s="39" t="s">
        <v>513</v>
      </c>
    </row>
    <row r="5" ht="45" customHeight="1" spans="1:5">
      <c r="A5" s="40"/>
      <c r="B5" s="19"/>
      <c r="C5" s="12" t="s">
        <v>543</v>
      </c>
      <c r="D5" s="18">
        <f>SUBTOTAL(9,D6:D77)</f>
        <v>17877.7983</v>
      </c>
      <c r="E5" s="41"/>
    </row>
    <row r="6" ht="45" customHeight="1" spans="1:5">
      <c r="A6" s="22">
        <v>1</v>
      </c>
      <c r="B6" s="22" t="s">
        <v>544</v>
      </c>
      <c r="C6" s="21" t="s">
        <v>545</v>
      </c>
      <c r="D6" s="20">
        <v>18</v>
      </c>
      <c r="E6" s="42"/>
    </row>
    <row r="7" ht="45" customHeight="1" spans="1:5">
      <c r="A7" s="22">
        <v>2</v>
      </c>
      <c r="B7" s="22" t="s">
        <v>546</v>
      </c>
      <c r="C7" s="21" t="s">
        <v>547</v>
      </c>
      <c r="D7" s="20">
        <v>4</v>
      </c>
      <c r="E7" s="42"/>
    </row>
    <row r="8" ht="45" customHeight="1" spans="1:5">
      <c r="A8" s="22">
        <v>3</v>
      </c>
      <c r="B8" s="22" t="s">
        <v>548</v>
      </c>
      <c r="C8" s="21" t="s">
        <v>549</v>
      </c>
      <c r="D8" s="20">
        <v>20.52</v>
      </c>
      <c r="E8" s="42"/>
    </row>
    <row r="9" ht="45" customHeight="1" spans="1:5">
      <c r="A9" s="22">
        <v>4</v>
      </c>
      <c r="B9" s="22" t="s">
        <v>550</v>
      </c>
      <c r="C9" s="21" t="s">
        <v>551</v>
      </c>
      <c r="D9" s="20">
        <v>-1.7</v>
      </c>
      <c r="E9" s="42"/>
    </row>
    <row r="10" ht="45" customHeight="1" spans="1:5">
      <c r="A10" s="22">
        <v>5</v>
      </c>
      <c r="B10" s="22" t="s">
        <v>552</v>
      </c>
      <c r="C10" s="21" t="s">
        <v>553</v>
      </c>
      <c r="D10" s="20">
        <v>60</v>
      </c>
      <c r="E10" s="42"/>
    </row>
    <row r="11" s="2" customFormat="1" ht="45" customHeight="1" spans="1:5">
      <c r="A11" s="22">
        <v>6</v>
      </c>
      <c r="B11" s="22" t="s">
        <v>554</v>
      </c>
      <c r="C11" s="21" t="s">
        <v>555</v>
      </c>
      <c r="D11" s="20">
        <v>3.7</v>
      </c>
      <c r="E11" s="41"/>
    </row>
    <row r="12" ht="45" customHeight="1" spans="1:5">
      <c r="A12" s="22">
        <v>7</v>
      </c>
      <c r="B12" s="22" t="s">
        <v>556</v>
      </c>
      <c r="C12" s="21" t="s">
        <v>557</v>
      </c>
      <c r="D12" s="20">
        <v>162.89</v>
      </c>
      <c r="E12" s="41"/>
    </row>
    <row r="13" ht="45" customHeight="1" spans="1:5">
      <c r="A13" s="22">
        <v>8</v>
      </c>
      <c r="B13" s="22" t="s">
        <v>558</v>
      </c>
      <c r="C13" s="21" t="s">
        <v>559</v>
      </c>
      <c r="D13" s="20">
        <v>696</v>
      </c>
      <c r="E13" s="42"/>
    </row>
    <row r="14" ht="45" customHeight="1" spans="1:5">
      <c r="A14" s="22">
        <v>9</v>
      </c>
      <c r="B14" s="22" t="s">
        <v>560</v>
      </c>
      <c r="C14" s="21" t="s">
        <v>561</v>
      </c>
      <c r="D14" s="20">
        <v>15</v>
      </c>
      <c r="E14" s="42"/>
    </row>
    <row r="15" ht="45" customHeight="1" spans="1:5">
      <c r="A15" s="22">
        <v>10</v>
      </c>
      <c r="B15" s="22" t="s">
        <v>562</v>
      </c>
      <c r="C15" s="21" t="s">
        <v>563</v>
      </c>
      <c r="D15" s="20">
        <v>14</v>
      </c>
      <c r="E15" s="42"/>
    </row>
    <row r="16" ht="45" customHeight="1" spans="1:5">
      <c r="A16" s="22">
        <v>11</v>
      </c>
      <c r="B16" s="22" t="s">
        <v>564</v>
      </c>
      <c r="C16" s="21" t="s">
        <v>565</v>
      </c>
      <c r="D16" s="20">
        <v>100</v>
      </c>
      <c r="E16" s="41"/>
    </row>
    <row r="17" ht="45" customHeight="1" spans="1:5">
      <c r="A17" s="22">
        <v>12</v>
      </c>
      <c r="B17" s="22" t="s">
        <v>566</v>
      </c>
      <c r="C17" s="21" t="s">
        <v>567</v>
      </c>
      <c r="D17" s="20">
        <v>-102.92</v>
      </c>
      <c r="E17" s="42"/>
    </row>
    <row r="18" ht="45" customHeight="1" spans="1:5">
      <c r="A18" s="22">
        <v>13</v>
      </c>
      <c r="B18" s="22" t="s">
        <v>568</v>
      </c>
      <c r="C18" s="21" t="s">
        <v>569</v>
      </c>
      <c r="D18" s="20">
        <v>14.35</v>
      </c>
      <c r="E18" s="42"/>
    </row>
    <row r="19" ht="45" customHeight="1" spans="1:5">
      <c r="A19" s="22">
        <v>14</v>
      </c>
      <c r="B19" s="22" t="s">
        <v>570</v>
      </c>
      <c r="C19" s="21" t="s">
        <v>571</v>
      </c>
      <c r="D19" s="20">
        <v>3</v>
      </c>
      <c r="E19" s="42"/>
    </row>
    <row r="20" ht="45" customHeight="1" spans="1:5">
      <c r="A20" s="22">
        <v>15</v>
      </c>
      <c r="B20" s="22" t="s">
        <v>572</v>
      </c>
      <c r="C20" s="21" t="s">
        <v>573</v>
      </c>
      <c r="D20" s="20">
        <v>-2.0817</v>
      </c>
      <c r="E20" s="42"/>
    </row>
    <row r="21" ht="45" customHeight="1" spans="1:5">
      <c r="A21" s="22">
        <v>16</v>
      </c>
      <c r="B21" s="22" t="s">
        <v>574</v>
      </c>
      <c r="C21" s="21" t="s">
        <v>575</v>
      </c>
      <c r="D21" s="20">
        <v>72.2</v>
      </c>
      <c r="E21" s="42"/>
    </row>
    <row r="22" ht="45" customHeight="1" spans="1:5">
      <c r="A22" s="22">
        <v>17</v>
      </c>
      <c r="B22" s="22" t="s">
        <v>576</v>
      </c>
      <c r="C22" s="21" t="s">
        <v>577</v>
      </c>
      <c r="D22" s="20">
        <v>3679</v>
      </c>
      <c r="E22" s="41"/>
    </row>
    <row r="23" ht="45" customHeight="1" spans="1:5">
      <c r="A23" s="22">
        <v>18</v>
      </c>
      <c r="B23" s="22" t="s">
        <v>578</v>
      </c>
      <c r="C23" s="21" t="s">
        <v>579</v>
      </c>
      <c r="D23" s="20">
        <v>-57</v>
      </c>
      <c r="E23" s="42"/>
    </row>
    <row r="24" ht="45" customHeight="1" spans="1:5">
      <c r="A24" s="22">
        <v>19</v>
      </c>
      <c r="B24" s="22" t="s">
        <v>580</v>
      </c>
      <c r="C24" s="21" t="s">
        <v>581</v>
      </c>
      <c r="D24" s="20">
        <v>29</v>
      </c>
      <c r="E24" s="41"/>
    </row>
    <row r="25" ht="45" customHeight="1" spans="1:5">
      <c r="A25" s="22">
        <v>20</v>
      </c>
      <c r="B25" s="22" t="s">
        <v>582</v>
      </c>
      <c r="C25" s="21" t="s">
        <v>583</v>
      </c>
      <c r="D25" s="20">
        <v>-87.78</v>
      </c>
      <c r="E25" s="42"/>
    </row>
    <row r="26" ht="45" customHeight="1" spans="1:5">
      <c r="A26" s="22">
        <v>21</v>
      </c>
      <c r="B26" s="22" t="s">
        <v>584</v>
      </c>
      <c r="C26" s="21" t="s">
        <v>585</v>
      </c>
      <c r="D26" s="20">
        <v>533.5</v>
      </c>
      <c r="E26" s="42"/>
    </row>
    <row r="27" ht="45" customHeight="1" spans="1:5">
      <c r="A27" s="22">
        <v>22</v>
      </c>
      <c r="B27" s="22" t="s">
        <v>586</v>
      </c>
      <c r="C27" s="21" t="s">
        <v>587</v>
      </c>
      <c r="D27" s="20">
        <v>0</v>
      </c>
      <c r="E27" s="42"/>
    </row>
    <row r="28" ht="45" customHeight="1" spans="1:5">
      <c r="A28" s="22">
        <v>23</v>
      </c>
      <c r="B28" s="22" t="s">
        <v>588</v>
      </c>
      <c r="C28" s="21" t="s">
        <v>589</v>
      </c>
      <c r="D28" s="20">
        <v>163.61</v>
      </c>
      <c r="E28" s="43"/>
    </row>
    <row r="29" ht="45" customHeight="1" spans="1:5">
      <c r="A29" s="22">
        <v>24</v>
      </c>
      <c r="B29" s="22" t="s">
        <v>590</v>
      </c>
      <c r="C29" s="21" t="s">
        <v>591</v>
      </c>
      <c r="D29" s="20">
        <v>81.24</v>
      </c>
      <c r="E29" s="42"/>
    </row>
    <row r="30" ht="45" customHeight="1" spans="1:5">
      <c r="A30" s="22">
        <v>25</v>
      </c>
      <c r="B30" s="22" t="s">
        <v>592</v>
      </c>
      <c r="C30" s="21" t="s">
        <v>593</v>
      </c>
      <c r="D30" s="20">
        <v>560.74</v>
      </c>
      <c r="E30" s="42"/>
    </row>
    <row r="31" s="1" customFormat="1" ht="45" customHeight="1" spans="1:5">
      <c r="A31" s="22">
        <v>26</v>
      </c>
      <c r="B31" s="22" t="s">
        <v>594</v>
      </c>
      <c r="C31" s="21" t="s">
        <v>595</v>
      </c>
      <c r="D31" s="20">
        <v>24</v>
      </c>
      <c r="E31" s="42"/>
    </row>
    <row r="32" s="1" customFormat="1" ht="45" customHeight="1" spans="1:5">
      <c r="A32" s="22">
        <v>27</v>
      </c>
      <c r="B32" s="22" t="s">
        <v>596</v>
      </c>
      <c r="C32" s="21" t="s">
        <v>597</v>
      </c>
      <c r="D32" s="20">
        <v>20.25</v>
      </c>
      <c r="E32" s="42"/>
    </row>
    <row r="33" s="1" customFormat="1" ht="45" customHeight="1" spans="1:5">
      <c r="A33" s="22">
        <v>28</v>
      </c>
      <c r="B33" s="22" t="s">
        <v>598</v>
      </c>
      <c r="C33" s="21" t="s">
        <v>599</v>
      </c>
      <c r="D33" s="20">
        <v>153</v>
      </c>
      <c r="E33" s="42"/>
    </row>
    <row r="34" s="1" customFormat="1" ht="45" customHeight="1" spans="1:5">
      <c r="A34" s="22">
        <v>29</v>
      </c>
      <c r="B34" s="22" t="s">
        <v>600</v>
      </c>
      <c r="C34" s="21" t="s">
        <v>601</v>
      </c>
      <c r="D34" s="20">
        <v>794.29</v>
      </c>
      <c r="E34" s="42"/>
    </row>
    <row r="35" s="1" customFormat="1" ht="45" customHeight="1" spans="1:5">
      <c r="A35" s="22">
        <v>30</v>
      </c>
      <c r="B35" s="22" t="s">
        <v>602</v>
      </c>
      <c r="C35" s="21" t="s">
        <v>603</v>
      </c>
      <c r="D35" s="20">
        <v>31</v>
      </c>
      <c r="E35" s="42"/>
    </row>
    <row r="36" s="1" customFormat="1" ht="45" customHeight="1" spans="1:5">
      <c r="A36" s="22">
        <v>31</v>
      </c>
      <c r="B36" s="22" t="s">
        <v>604</v>
      </c>
      <c r="C36" s="21" t="s">
        <v>605</v>
      </c>
      <c r="D36" s="20">
        <v>28</v>
      </c>
      <c r="E36" s="42"/>
    </row>
    <row r="37" s="1" customFormat="1" ht="45" customHeight="1" spans="1:5">
      <c r="A37" s="22">
        <v>32</v>
      </c>
      <c r="B37" s="22" t="s">
        <v>606</v>
      </c>
      <c r="C37" s="21" t="s">
        <v>607</v>
      </c>
      <c r="D37" s="20">
        <v>108.86</v>
      </c>
      <c r="E37" s="42"/>
    </row>
    <row r="38" s="1" customFormat="1" ht="45" customHeight="1" spans="1:5">
      <c r="A38" s="22">
        <v>33</v>
      </c>
      <c r="B38" s="22" t="s">
        <v>608</v>
      </c>
      <c r="C38" s="21" t="s">
        <v>609</v>
      </c>
      <c r="D38" s="20">
        <v>-65</v>
      </c>
      <c r="E38" s="42"/>
    </row>
    <row r="39" s="1" customFormat="1" ht="45" customHeight="1" spans="1:5">
      <c r="A39" s="22">
        <v>34</v>
      </c>
      <c r="B39" s="22" t="s">
        <v>610</v>
      </c>
      <c r="C39" s="21" t="s">
        <v>611</v>
      </c>
      <c r="D39" s="20">
        <v>221</v>
      </c>
      <c r="E39" s="42"/>
    </row>
    <row r="40" s="1" customFormat="1" ht="45" customHeight="1" spans="1:5">
      <c r="A40" s="22">
        <v>35</v>
      </c>
      <c r="B40" s="22" t="s">
        <v>612</v>
      </c>
      <c r="C40" s="21" t="s">
        <v>613</v>
      </c>
      <c r="D40" s="20">
        <v>1357</v>
      </c>
      <c r="E40" s="42"/>
    </row>
    <row r="41" s="1" customFormat="1" ht="45" customHeight="1" spans="1:5">
      <c r="A41" s="22">
        <v>36</v>
      </c>
      <c r="B41" s="22" t="s">
        <v>614</v>
      </c>
      <c r="C41" s="21" t="s">
        <v>615</v>
      </c>
      <c r="D41" s="20">
        <v>1200</v>
      </c>
      <c r="E41" s="42"/>
    </row>
    <row r="42" s="1" customFormat="1" ht="45" customHeight="1" spans="1:5">
      <c r="A42" s="22">
        <v>37</v>
      </c>
      <c r="B42" s="22" t="s">
        <v>616</v>
      </c>
      <c r="C42" s="21" t="s">
        <v>617</v>
      </c>
      <c r="D42" s="20">
        <v>39.87</v>
      </c>
      <c r="E42" s="42"/>
    </row>
    <row r="43" s="1" customFormat="1" ht="45" customHeight="1" spans="1:5">
      <c r="A43" s="22">
        <v>38</v>
      </c>
      <c r="B43" s="22" t="s">
        <v>618</v>
      </c>
      <c r="C43" s="21" t="s">
        <v>619</v>
      </c>
      <c r="D43" s="20">
        <v>12</v>
      </c>
      <c r="E43" s="42"/>
    </row>
    <row r="44" s="1" customFormat="1" ht="45" customHeight="1" spans="1:5">
      <c r="A44" s="22">
        <v>39</v>
      </c>
      <c r="B44" s="22" t="s">
        <v>620</v>
      </c>
      <c r="C44" s="21" t="s">
        <v>621</v>
      </c>
      <c r="D44" s="20">
        <v>689</v>
      </c>
      <c r="E44" s="42"/>
    </row>
    <row r="45" s="1" customFormat="1" ht="45" customHeight="1" spans="1:5">
      <c r="A45" s="22">
        <v>40</v>
      </c>
      <c r="B45" s="22" t="s">
        <v>622</v>
      </c>
      <c r="C45" s="21" t="s">
        <v>623</v>
      </c>
      <c r="D45" s="20">
        <v>14</v>
      </c>
      <c r="E45" s="42"/>
    </row>
    <row r="46" s="1" customFormat="1" ht="45" customHeight="1" spans="1:5">
      <c r="A46" s="22">
        <v>41</v>
      </c>
      <c r="B46" s="22" t="s">
        <v>624</v>
      </c>
      <c r="C46" s="21" t="s">
        <v>625</v>
      </c>
      <c r="D46" s="20">
        <v>119</v>
      </c>
      <c r="E46" s="42"/>
    </row>
    <row r="47" s="1" customFormat="1" ht="45" customHeight="1" spans="1:5">
      <c r="A47" s="22">
        <v>42</v>
      </c>
      <c r="B47" s="22" t="s">
        <v>626</v>
      </c>
      <c r="C47" s="21" t="s">
        <v>627</v>
      </c>
      <c r="D47" s="20">
        <v>34.32</v>
      </c>
      <c r="E47" s="42"/>
    </row>
    <row r="48" s="1" customFormat="1" ht="45" customHeight="1" spans="1:5">
      <c r="A48" s="22">
        <v>43</v>
      </c>
      <c r="B48" s="22" t="s">
        <v>628</v>
      </c>
      <c r="C48" s="21" t="s">
        <v>629</v>
      </c>
      <c r="D48" s="20">
        <v>151.17</v>
      </c>
      <c r="E48" s="42"/>
    </row>
    <row r="49" s="1" customFormat="1" ht="45" customHeight="1" spans="1:5">
      <c r="A49" s="22">
        <v>44</v>
      </c>
      <c r="B49" s="22" t="s">
        <v>630</v>
      </c>
      <c r="C49" s="21" t="s">
        <v>631</v>
      </c>
      <c r="D49" s="20">
        <v>2.46</v>
      </c>
      <c r="E49" s="42"/>
    </row>
    <row r="50" s="1" customFormat="1" ht="45" customHeight="1" spans="1:5">
      <c r="A50" s="22">
        <v>45</v>
      </c>
      <c r="B50" s="22" t="s">
        <v>632</v>
      </c>
      <c r="C50" s="21" t="s">
        <v>633</v>
      </c>
      <c r="D50" s="20">
        <v>28.97</v>
      </c>
      <c r="E50" s="42"/>
    </row>
    <row r="51" s="1" customFormat="1" ht="45" customHeight="1" spans="1:5">
      <c r="A51" s="22">
        <v>46</v>
      </c>
      <c r="B51" s="22" t="s">
        <v>634</v>
      </c>
      <c r="C51" s="21" t="s">
        <v>635</v>
      </c>
      <c r="D51" s="20">
        <v>18.36</v>
      </c>
      <c r="E51" s="42"/>
    </row>
    <row r="52" s="1" customFormat="1" ht="45" customHeight="1" spans="1:5">
      <c r="A52" s="22">
        <v>47</v>
      </c>
      <c r="B52" s="22" t="s">
        <v>636</v>
      </c>
      <c r="C52" s="21" t="s">
        <v>637</v>
      </c>
      <c r="D52" s="20">
        <v>157.4</v>
      </c>
      <c r="E52" s="42"/>
    </row>
    <row r="53" s="1" customFormat="1" ht="45" customHeight="1" spans="1:5">
      <c r="A53" s="22">
        <v>48</v>
      </c>
      <c r="B53" s="22" t="s">
        <v>638</v>
      </c>
      <c r="C53" s="21" t="s">
        <v>639</v>
      </c>
      <c r="D53" s="20">
        <v>-7.24</v>
      </c>
      <c r="E53" s="42"/>
    </row>
    <row r="54" s="1" customFormat="1" ht="45" customHeight="1" spans="1:5">
      <c r="A54" s="22">
        <v>49</v>
      </c>
      <c r="B54" s="22" t="s">
        <v>640</v>
      </c>
      <c r="C54" s="21" t="s">
        <v>641</v>
      </c>
      <c r="D54" s="20">
        <v>-147</v>
      </c>
      <c r="E54" s="42"/>
    </row>
    <row r="55" s="1" customFormat="1" ht="45" customHeight="1" spans="1:5">
      <c r="A55" s="22">
        <v>50</v>
      </c>
      <c r="B55" s="22" t="s">
        <v>642</v>
      </c>
      <c r="C55" s="21" t="s">
        <v>643</v>
      </c>
      <c r="D55" s="20">
        <v>3.56</v>
      </c>
      <c r="E55" s="42"/>
    </row>
    <row r="56" s="1" customFormat="1" ht="45" customHeight="1" spans="1:5">
      <c r="A56" s="22">
        <v>51</v>
      </c>
      <c r="B56" s="22" t="s">
        <v>644</v>
      </c>
      <c r="C56" s="21" t="s">
        <v>645</v>
      </c>
      <c r="D56" s="20">
        <v>0.6</v>
      </c>
      <c r="E56" s="42"/>
    </row>
    <row r="57" s="1" customFormat="1" ht="45" customHeight="1" spans="1:5">
      <c r="A57" s="22">
        <v>52</v>
      </c>
      <c r="B57" s="22" t="s">
        <v>646</v>
      </c>
      <c r="C57" s="21" t="s">
        <v>647</v>
      </c>
      <c r="D57" s="20">
        <v>221.5</v>
      </c>
      <c r="E57" s="42"/>
    </row>
    <row r="58" s="1" customFormat="1" ht="45" customHeight="1" spans="1:5">
      <c r="A58" s="22">
        <v>53</v>
      </c>
      <c r="B58" s="22" t="s">
        <v>648</v>
      </c>
      <c r="C58" s="21" t="s">
        <v>649</v>
      </c>
      <c r="D58" s="20">
        <v>6</v>
      </c>
      <c r="E58" s="42"/>
    </row>
    <row r="59" s="1" customFormat="1" ht="45" customHeight="1" spans="1:5">
      <c r="A59" s="22">
        <v>54</v>
      </c>
      <c r="B59" s="22" t="s">
        <v>650</v>
      </c>
      <c r="C59" s="21" t="s">
        <v>651</v>
      </c>
      <c r="D59" s="20">
        <v>135</v>
      </c>
      <c r="E59" s="42"/>
    </row>
    <row r="60" s="1" customFormat="1" ht="45" customHeight="1" spans="1:5">
      <c r="A60" s="22">
        <v>55</v>
      </c>
      <c r="B60" s="22" t="s">
        <v>652</v>
      </c>
      <c r="C60" s="21" t="s">
        <v>653</v>
      </c>
      <c r="D60" s="20">
        <v>4397</v>
      </c>
      <c r="E60" s="42"/>
    </row>
    <row r="61" s="1" customFormat="1" ht="45" customHeight="1" spans="1:5">
      <c r="A61" s="22">
        <v>56</v>
      </c>
      <c r="B61" s="22" t="s">
        <v>654</v>
      </c>
      <c r="C61" s="21" t="s">
        <v>655</v>
      </c>
      <c r="D61" s="20">
        <v>198</v>
      </c>
      <c r="E61" s="42"/>
    </row>
    <row r="62" s="1" customFormat="1" ht="45" customHeight="1" spans="1:5">
      <c r="A62" s="22">
        <v>57</v>
      </c>
      <c r="B62" s="22" t="s">
        <v>656</v>
      </c>
      <c r="C62" s="21" t="s">
        <v>657</v>
      </c>
      <c r="D62" s="20">
        <v>121</v>
      </c>
      <c r="E62" s="42"/>
    </row>
    <row r="63" s="1" customFormat="1" ht="45" customHeight="1" spans="1:5">
      <c r="A63" s="22">
        <v>58</v>
      </c>
      <c r="B63" s="22" t="s">
        <v>658</v>
      </c>
      <c r="C63" s="21" t="s">
        <v>659</v>
      </c>
      <c r="D63" s="20">
        <v>136</v>
      </c>
      <c r="E63" s="42"/>
    </row>
    <row r="64" s="1" customFormat="1" ht="45" customHeight="1" spans="1:5">
      <c r="A64" s="22">
        <v>59</v>
      </c>
      <c r="B64" s="22" t="s">
        <v>660</v>
      </c>
      <c r="C64" s="21" t="s">
        <v>661</v>
      </c>
      <c r="D64" s="20">
        <v>0</v>
      </c>
      <c r="E64" s="42"/>
    </row>
    <row r="65" s="1" customFormat="1" ht="45" customHeight="1" spans="1:5">
      <c r="A65" s="22">
        <v>60</v>
      </c>
      <c r="B65" s="22" t="s">
        <v>662</v>
      </c>
      <c r="C65" s="21" t="s">
        <v>663</v>
      </c>
      <c r="D65" s="20">
        <v>69</v>
      </c>
      <c r="E65" s="42"/>
    </row>
    <row r="66" s="1" customFormat="1" ht="45" customHeight="1" spans="1:5">
      <c r="A66" s="22">
        <v>61</v>
      </c>
      <c r="B66" s="22" t="s">
        <v>664</v>
      </c>
      <c r="C66" s="21" t="s">
        <v>665</v>
      </c>
      <c r="D66" s="20">
        <v>100</v>
      </c>
      <c r="E66" s="42"/>
    </row>
    <row r="67" s="1" customFormat="1" ht="45" customHeight="1" spans="1:5">
      <c r="A67" s="22">
        <v>62</v>
      </c>
      <c r="B67" s="22" t="s">
        <v>666</v>
      </c>
      <c r="C67" s="21" t="s">
        <v>667</v>
      </c>
      <c r="D67" s="20">
        <v>261.3</v>
      </c>
      <c r="E67" s="42"/>
    </row>
    <row r="68" s="1" customFormat="1" ht="45" customHeight="1" spans="1:5">
      <c r="A68" s="22">
        <v>63</v>
      </c>
      <c r="B68" s="22" t="s">
        <v>668</v>
      </c>
      <c r="C68" s="21" t="s">
        <v>669</v>
      </c>
      <c r="D68" s="20">
        <v>121</v>
      </c>
      <c r="E68" s="42"/>
    </row>
    <row r="69" s="1" customFormat="1" ht="45" customHeight="1" spans="1:5">
      <c r="A69" s="22">
        <v>64</v>
      </c>
      <c r="B69" s="22" t="s">
        <v>670</v>
      </c>
      <c r="C69" s="21" t="s">
        <v>671</v>
      </c>
      <c r="D69" s="20">
        <v>177</v>
      </c>
      <c r="E69" s="42"/>
    </row>
    <row r="70" s="1" customFormat="1" ht="45" customHeight="1" spans="1:5">
      <c r="A70" s="22">
        <v>65</v>
      </c>
      <c r="B70" s="22" t="s">
        <v>672</v>
      </c>
      <c r="C70" s="21" t="s">
        <v>673</v>
      </c>
      <c r="D70" s="20">
        <v>157</v>
      </c>
      <c r="E70" s="42"/>
    </row>
    <row r="71" s="1" customFormat="1" ht="45" customHeight="1" spans="1:5">
      <c r="A71" s="22">
        <v>66</v>
      </c>
      <c r="B71" s="22" t="s">
        <v>674</v>
      </c>
      <c r="C71" s="21" t="s">
        <v>675</v>
      </c>
      <c r="D71" s="20">
        <v>327</v>
      </c>
      <c r="E71" s="42"/>
    </row>
    <row r="72" s="1" customFormat="1" ht="45" customHeight="1" spans="1:5">
      <c r="A72" s="22">
        <v>67</v>
      </c>
      <c r="B72" s="22" t="s">
        <v>676</v>
      </c>
      <c r="C72" s="21" t="s">
        <v>677</v>
      </c>
      <c r="D72" s="20">
        <v>241.46</v>
      </c>
      <c r="E72" s="42"/>
    </row>
    <row r="73" s="1" customFormat="1" ht="45" customHeight="1" spans="1:5">
      <c r="A73" s="22">
        <v>68</v>
      </c>
      <c r="B73" s="22" t="s">
        <v>678</v>
      </c>
      <c r="C73" s="21" t="s">
        <v>679</v>
      </c>
      <c r="D73" s="20">
        <v>80</v>
      </c>
      <c r="E73" s="42"/>
    </row>
    <row r="74" s="1" customFormat="1" ht="45" customHeight="1" spans="1:5">
      <c r="A74" s="22">
        <v>69</v>
      </c>
      <c r="B74" s="22" t="s">
        <v>680</v>
      </c>
      <c r="C74" s="21" t="s">
        <v>681</v>
      </c>
      <c r="D74" s="20">
        <v>50</v>
      </c>
      <c r="E74" s="42"/>
    </row>
    <row r="75" s="1" customFormat="1" ht="45" customHeight="1" spans="1:5">
      <c r="A75" s="22">
        <v>70</v>
      </c>
      <c r="B75" s="22" t="s">
        <v>682</v>
      </c>
      <c r="C75" s="21" t="s">
        <v>683</v>
      </c>
      <c r="D75" s="20">
        <v>1.4</v>
      </c>
      <c r="E75" s="42"/>
    </row>
    <row r="76" s="1" customFormat="1" ht="45" customHeight="1" spans="1:5">
      <c r="A76" s="22">
        <v>71</v>
      </c>
      <c r="B76" s="22" t="s">
        <v>684</v>
      </c>
      <c r="C76" s="21" t="s">
        <v>685</v>
      </c>
      <c r="D76" s="20">
        <v>10</v>
      </c>
      <c r="E76" s="42"/>
    </row>
    <row r="77" s="1" customFormat="1" ht="45" customHeight="1" spans="1:5">
      <c r="A77" s="22">
        <v>72</v>
      </c>
      <c r="B77" s="22" t="s">
        <v>686</v>
      </c>
      <c r="C77" s="21" t="s">
        <v>687</v>
      </c>
      <c r="D77" s="20">
        <v>100</v>
      </c>
      <c r="E77" s="42"/>
    </row>
  </sheetData>
  <autoFilter ref="A5:XEZ77">
    <extLst/>
  </autoFilter>
  <mergeCells count="1">
    <mergeCell ref="A2:E2"/>
  </mergeCells>
  <pageMargins left="0.786805555555556" right="0.786805555555556" top="0.786805555555556" bottom="0.786805555555556" header="0.511805555555556" footer="0.590277777777778"/>
  <pageSetup paperSize="9" scale="81" firstPageNumber="23" fitToHeight="0" orientation="portrait" useFirstPageNumber="1" horizontalDpi="600"/>
  <headerFooter alignWithMargins="0" scaleWithDoc="0">
    <oddFooter>&amp;C&amp;P</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workbookViewId="0">
      <selection activeCell="H13" sqref="H13"/>
    </sheetView>
  </sheetViews>
  <sheetFormatPr defaultColWidth="9" defaultRowHeight="14.25" outlineLevelCol="4"/>
  <cols>
    <col min="1" max="1" width="5.625" style="3" customWidth="1"/>
    <col min="2" max="2" width="28.625" style="24" customWidth="1"/>
    <col min="3" max="3" width="40.625" style="3" customWidth="1"/>
    <col min="4" max="4" width="10.625" style="24" customWidth="1"/>
    <col min="5" max="5" width="12.625" style="3" customWidth="1"/>
    <col min="6" max="6" width="14.0166666666667" style="3" customWidth="1"/>
    <col min="7" max="16381" width="9" style="3"/>
  </cols>
  <sheetData>
    <row r="1" s="1" customFormat="1" ht="22" customHeight="1" spans="1:4">
      <c r="A1" s="5" t="s">
        <v>688</v>
      </c>
      <c r="B1" s="4"/>
      <c r="C1" s="25"/>
      <c r="D1" s="4"/>
    </row>
    <row r="2" s="1" customFormat="1" ht="43" customHeight="1" spans="1:5">
      <c r="A2" s="6" t="s">
        <v>689</v>
      </c>
      <c r="B2" s="6"/>
      <c r="C2" s="6"/>
      <c r="D2" s="6"/>
      <c r="E2" s="6"/>
    </row>
    <row r="3" s="1" customFormat="1" ht="28" customHeight="1" spans="2:5">
      <c r="B3" s="26"/>
      <c r="C3" s="26"/>
      <c r="D3" s="26"/>
      <c r="E3" s="9" t="s">
        <v>14</v>
      </c>
    </row>
    <row r="4" s="1" customFormat="1" ht="43" customHeight="1" spans="1:5">
      <c r="A4" s="10" t="s">
        <v>540</v>
      </c>
      <c r="B4" s="27" t="s">
        <v>541</v>
      </c>
      <c r="C4" s="12" t="s">
        <v>542</v>
      </c>
      <c r="D4" s="28" t="s">
        <v>512</v>
      </c>
      <c r="E4" s="14" t="s">
        <v>513</v>
      </c>
    </row>
    <row r="5" s="23" customFormat="1" ht="45" customHeight="1" spans="1:5">
      <c r="A5" s="29"/>
      <c r="B5" s="17"/>
      <c r="C5" s="17" t="s">
        <v>543</v>
      </c>
      <c r="D5" s="18">
        <f>SUM(D6:D26)</f>
        <v>3118.0212</v>
      </c>
      <c r="E5" s="30"/>
    </row>
    <row r="6" s="1" customFormat="1" ht="45" customHeight="1" spans="1:5">
      <c r="A6" s="15" t="s">
        <v>690</v>
      </c>
      <c r="B6" s="15" t="s">
        <v>691</v>
      </c>
      <c r="C6" s="31" t="s">
        <v>692</v>
      </c>
      <c r="D6" s="15">
        <v>0.77</v>
      </c>
      <c r="E6" s="15"/>
    </row>
    <row r="7" s="1" customFormat="1" ht="45" customHeight="1" spans="1:5">
      <c r="A7" s="15" t="s">
        <v>693</v>
      </c>
      <c r="B7" s="15" t="s">
        <v>694</v>
      </c>
      <c r="C7" s="31" t="s">
        <v>695</v>
      </c>
      <c r="D7" s="22">
        <v>169</v>
      </c>
      <c r="E7" s="15"/>
    </row>
    <row r="8" s="1" customFormat="1" ht="45" customHeight="1" spans="1:5">
      <c r="A8" s="15" t="s">
        <v>696</v>
      </c>
      <c r="B8" s="15" t="s">
        <v>697</v>
      </c>
      <c r="C8" s="31" t="s">
        <v>698</v>
      </c>
      <c r="D8" s="15">
        <v>-56.7</v>
      </c>
      <c r="E8" s="15"/>
    </row>
    <row r="9" s="1" customFormat="1" ht="45" customHeight="1" spans="1:5">
      <c r="A9" s="15" t="s">
        <v>699</v>
      </c>
      <c r="B9" s="15" t="s">
        <v>700</v>
      </c>
      <c r="C9" s="31" t="s">
        <v>701</v>
      </c>
      <c r="D9" s="22">
        <v>2.4012</v>
      </c>
      <c r="E9" s="15"/>
    </row>
    <row r="10" s="1" customFormat="1" ht="45" customHeight="1" spans="1:5">
      <c r="A10" s="15" t="s">
        <v>702</v>
      </c>
      <c r="B10" s="15" t="s">
        <v>703</v>
      </c>
      <c r="C10" s="31" t="s">
        <v>704</v>
      </c>
      <c r="D10" s="22">
        <v>85</v>
      </c>
      <c r="E10" s="15"/>
    </row>
    <row r="11" s="1" customFormat="1" ht="45" customHeight="1" spans="1:5">
      <c r="A11" s="15" t="s">
        <v>705</v>
      </c>
      <c r="B11" s="15" t="s">
        <v>706</v>
      </c>
      <c r="C11" s="31" t="s">
        <v>707</v>
      </c>
      <c r="D11" s="15">
        <v>114.01</v>
      </c>
      <c r="E11" s="15"/>
    </row>
    <row r="12" s="1" customFormat="1" ht="45" customHeight="1" spans="1:5">
      <c r="A12" s="15" t="s">
        <v>708</v>
      </c>
      <c r="B12" s="15" t="s">
        <v>709</v>
      </c>
      <c r="C12" s="31" t="s">
        <v>710</v>
      </c>
      <c r="D12" s="15">
        <v>1483</v>
      </c>
      <c r="E12" s="15"/>
    </row>
    <row r="13" s="1" customFormat="1" ht="45" customHeight="1" spans="1:5">
      <c r="A13" s="15" t="s">
        <v>711</v>
      </c>
      <c r="B13" s="15" t="s">
        <v>712</v>
      </c>
      <c r="C13" s="31" t="s">
        <v>713</v>
      </c>
      <c r="D13" s="15">
        <v>81.8</v>
      </c>
      <c r="E13" s="15"/>
    </row>
    <row r="14" s="1" customFormat="1" ht="45" customHeight="1" spans="1:5">
      <c r="A14" s="15" t="s">
        <v>714</v>
      </c>
      <c r="B14" s="15" t="s">
        <v>715</v>
      </c>
      <c r="C14" s="31" t="s">
        <v>716</v>
      </c>
      <c r="D14" s="22">
        <v>143</v>
      </c>
      <c r="E14" s="15"/>
    </row>
    <row r="15" s="23" customFormat="1" ht="45" customHeight="1" spans="1:5">
      <c r="A15" s="15" t="s">
        <v>717</v>
      </c>
      <c r="B15" s="15" t="s">
        <v>718</v>
      </c>
      <c r="C15" s="31" t="s">
        <v>719</v>
      </c>
      <c r="D15" s="15">
        <v>61</v>
      </c>
      <c r="E15" s="15"/>
    </row>
    <row r="16" s="23" customFormat="1" ht="45" customHeight="1" spans="1:5">
      <c r="A16" s="15" t="s">
        <v>720</v>
      </c>
      <c r="B16" s="15" t="s">
        <v>721</v>
      </c>
      <c r="C16" s="31" t="s">
        <v>722</v>
      </c>
      <c r="D16" s="15">
        <v>67.88</v>
      </c>
      <c r="E16" s="15"/>
    </row>
    <row r="17" ht="45" customHeight="1" spans="1:5">
      <c r="A17" s="15" t="s">
        <v>723</v>
      </c>
      <c r="B17" s="15" t="s">
        <v>724</v>
      </c>
      <c r="C17" s="31" t="s">
        <v>725</v>
      </c>
      <c r="D17" s="15">
        <v>22.2</v>
      </c>
      <c r="E17" s="15"/>
    </row>
    <row r="18" ht="45" customHeight="1" spans="1:5">
      <c r="A18" s="15" t="s">
        <v>726</v>
      </c>
      <c r="B18" s="15" t="s">
        <v>727</v>
      </c>
      <c r="C18" s="31" t="s">
        <v>728</v>
      </c>
      <c r="D18" s="15">
        <v>15</v>
      </c>
      <c r="E18" s="15"/>
    </row>
    <row r="19" ht="45" customHeight="1" spans="1:5">
      <c r="A19" s="15" t="s">
        <v>729</v>
      </c>
      <c r="B19" s="15" t="s">
        <v>730</v>
      </c>
      <c r="C19" s="31" t="s">
        <v>731</v>
      </c>
      <c r="D19" s="15">
        <v>300</v>
      </c>
      <c r="E19" s="15"/>
    </row>
    <row r="20" ht="45" customHeight="1" spans="1:5">
      <c r="A20" s="15" t="s">
        <v>732</v>
      </c>
      <c r="B20" s="15" t="s">
        <v>733</v>
      </c>
      <c r="C20" s="31" t="s">
        <v>734</v>
      </c>
      <c r="D20" s="15">
        <v>500</v>
      </c>
      <c r="E20" s="15"/>
    </row>
    <row r="21" ht="45" customHeight="1" spans="1:5">
      <c r="A21" s="15" t="s">
        <v>735</v>
      </c>
      <c r="B21" s="15" t="s">
        <v>736</v>
      </c>
      <c r="C21" s="31" t="s">
        <v>737</v>
      </c>
      <c r="D21" s="15">
        <v>25</v>
      </c>
      <c r="E21" s="15"/>
    </row>
    <row r="22" ht="45" customHeight="1" spans="1:5">
      <c r="A22" s="15" t="s">
        <v>738</v>
      </c>
      <c r="B22" s="15" t="s">
        <v>739</v>
      </c>
      <c r="C22" s="31" t="s">
        <v>740</v>
      </c>
      <c r="D22" s="15">
        <v>20</v>
      </c>
      <c r="E22" s="15"/>
    </row>
    <row r="23" ht="45" customHeight="1" spans="1:5">
      <c r="A23" s="15" t="s">
        <v>741</v>
      </c>
      <c r="B23" s="15" t="s">
        <v>742</v>
      </c>
      <c r="C23" s="31" t="s">
        <v>743</v>
      </c>
      <c r="D23" s="15">
        <v>24.27</v>
      </c>
      <c r="E23" s="15"/>
    </row>
    <row r="24" ht="45" customHeight="1" spans="1:5">
      <c r="A24" s="15" t="s">
        <v>744</v>
      </c>
      <c r="B24" s="15" t="s">
        <v>745</v>
      </c>
      <c r="C24" s="31" t="s">
        <v>746</v>
      </c>
      <c r="D24" s="15">
        <v>50</v>
      </c>
      <c r="E24" s="15"/>
    </row>
    <row r="25" ht="45" customHeight="1" spans="1:5">
      <c r="A25" s="15" t="s">
        <v>747</v>
      </c>
      <c r="B25" s="15" t="s">
        <v>748</v>
      </c>
      <c r="C25" s="31" t="s">
        <v>749</v>
      </c>
      <c r="D25" s="15">
        <v>0.39</v>
      </c>
      <c r="E25" s="15"/>
    </row>
    <row r="26" s="3" customFormat="1" ht="45" customHeight="1" spans="1:5">
      <c r="A26" s="15" t="s">
        <v>750</v>
      </c>
      <c r="B26" s="15" t="s">
        <v>751</v>
      </c>
      <c r="C26" s="31" t="s">
        <v>752</v>
      </c>
      <c r="D26" s="15">
        <v>10</v>
      </c>
      <c r="E26" s="15"/>
    </row>
  </sheetData>
  <autoFilter ref="A5:E26">
    <extLst/>
  </autoFilter>
  <mergeCells count="1">
    <mergeCell ref="A2:E2"/>
  </mergeCells>
  <pageMargins left="0.786805555555556" right="0.786805555555556" top="0.786805555555556" bottom="0.786805555555556" header="0.511805555555556" footer="0.590277777777778"/>
  <pageSetup paperSize="9" scale="81" firstPageNumber="28" fitToHeight="0" orientation="portrait" useFirstPageNumber="1" horizontalDpi="600"/>
  <headerFooter alignWithMargins="0" scaleWithDoc="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8"/>
  <sheetViews>
    <sheetView workbookViewId="0">
      <selection activeCell="G7" sqref="G7"/>
    </sheetView>
  </sheetViews>
  <sheetFormatPr defaultColWidth="9" defaultRowHeight="38.1" customHeight="1" outlineLevelCol="4"/>
  <cols>
    <col min="1" max="1" width="5.625" style="3" customWidth="1"/>
    <col min="2" max="2" width="28.625" style="2" customWidth="1"/>
    <col min="3" max="3" width="40.625" style="2" customWidth="1"/>
    <col min="4" max="4" width="10.625" style="4" customWidth="1"/>
    <col min="5" max="5" width="12.625" style="2" customWidth="1"/>
    <col min="6" max="16" width="9" style="2" customWidth="1"/>
    <col min="17" max="16381" width="9" style="2" hidden="1" customWidth="1"/>
    <col min="16382" max="16382" width="9" style="2"/>
  </cols>
  <sheetData>
    <row r="1" ht="22" customHeight="1" spans="1:1">
      <c r="A1" s="5" t="s">
        <v>753</v>
      </c>
    </row>
    <row r="2" s="1" customFormat="1" ht="43" customHeight="1" spans="1:5">
      <c r="A2" s="6" t="s">
        <v>754</v>
      </c>
      <c r="B2" s="6"/>
      <c r="C2" s="6"/>
      <c r="D2" s="6"/>
      <c r="E2" s="6"/>
    </row>
    <row r="3" s="2" customFormat="1" ht="28" customHeight="1" spans="2:5">
      <c r="B3" s="7"/>
      <c r="C3" s="7"/>
      <c r="D3" s="8"/>
      <c r="E3" s="9" t="s">
        <v>14</v>
      </c>
    </row>
    <row r="4" s="2" customFormat="1" ht="43" customHeight="1" spans="1:5">
      <c r="A4" s="10" t="s">
        <v>540</v>
      </c>
      <c r="B4" s="11" t="s">
        <v>541</v>
      </c>
      <c r="C4" s="12" t="s">
        <v>542</v>
      </c>
      <c r="D4" s="13" t="s">
        <v>512</v>
      </c>
      <c r="E4" s="14" t="s">
        <v>513</v>
      </c>
    </row>
    <row r="5" s="2" customFormat="1" ht="45" customHeight="1" spans="1:5">
      <c r="A5" s="15"/>
      <c r="B5" s="16"/>
      <c r="C5" s="17" t="s">
        <v>543</v>
      </c>
      <c r="D5" s="18">
        <f>SUM(D6:D18)</f>
        <v>20450.14</v>
      </c>
      <c r="E5" s="19"/>
    </row>
    <row r="6" ht="45" customHeight="1" spans="1:5">
      <c r="A6" s="15" t="s">
        <v>690</v>
      </c>
      <c r="B6" s="20" t="s">
        <v>755</v>
      </c>
      <c r="C6" s="21" t="s">
        <v>756</v>
      </c>
      <c r="D6" s="22">
        <v>50</v>
      </c>
      <c r="E6" s="15"/>
    </row>
    <row r="7" s="2" customFormat="1" ht="45" customHeight="1" spans="1:5">
      <c r="A7" s="15" t="s">
        <v>693</v>
      </c>
      <c r="B7" s="20" t="s">
        <v>622</v>
      </c>
      <c r="C7" s="21" t="s">
        <v>623</v>
      </c>
      <c r="D7" s="15">
        <v>4</v>
      </c>
      <c r="E7" s="15"/>
    </row>
    <row r="8" ht="45" customHeight="1" spans="1:5">
      <c r="A8" s="15" t="s">
        <v>696</v>
      </c>
      <c r="B8" s="20" t="s">
        <v>757</v>
      </c>
      <c r="C8" s="21" t="s">
        <v>758</v>
      </c>
      <c r="D8" s="15">
        <v>6209</v>
      </c>
      <c r="E8" s="15"/>
    </row>
    <row r="9" ht="45" customHeight="1" spans="1:5">
      <c r="A9" s="15" t="s">
        <v>699</v>
      </c>
      <c r="B9" s="20" t="s">
        <v>757</v>
      </c>
      <c r="C9" s="21" t="s">
        <v>758</v>
      </c>
      <c r="D9" s="15">
        <v>707</v>
      </c>
      <c r="E9" s="15"/>
    </row>
    <row r="10" s="2" customFormat="1" ht="45" customHeight="1" spans="1:5">
      <c r="A10" s="15" t="s">
        <v>702</v>
      </c>
      <c r="B10" s="20" t="s">
        <v>759</v>
      </c>
      <c r="C10" s="21" t="s">
        <v>760</v>
      </c>
      <c r="D10" s="15">
        <v>500</v>
      </c>
      <c r="E10" s="15"/>
    </row>
    <row r="11" s="2" customFormat="1" ht="45" customHeight="1" spans="1:5">
      <c r="A11" s="15" t="s">
        <v>705</v>
      </c>
      <c r="B11" s="20" t="s">
        <v>761</v>
      </c>
      <c r="C11" s="21" t="s">
        <v>762</v>
      </c>
      <c r="D11" s="22">
        <v>18.42</v>
      </c>
      <c r="E11" s="15"/>
    </row>
    <row r="12" s="2" customFormat="1" ht="45" customHeight="1" spans="1:5">
      <c r="A12" s="15" t="s">
        <v>708</v>
      </c>
      <c r="B12" s="20" t="s">
        <v>763</v>
      </c>
      <c r="C12" s="21" t="s">
        <v>764</v>
      </c>
      <c r="D12" s="22">
        <v>10693</v>
      </c>
      <c r="E12" s="15"/>
    </row>
    <row r="13" s="2" customFormat="1" ht="45" customHeight="1" spans="1:5">
      <c r="A13" s="15" t="s">
        <v>711</v>
      </c>
      <c r="B13" s="20" t="s">
        <v>765</v>
      </c>
      <c r="C13" s="21" t="s">
        <v>766</v>
      </c>
      <c r="D13" s="22">
        <v>99</v>
      </c>
      <c r="E13" s="15"/>
    </row>
    <row r="14" s="2" customFormat="1" ht="45" customHeight="1" spans="1:5">
      <c r="A14" s="15" t="s">
        <v>714</v>
      </c>
      <c r="B14" s="20" t="s">
        <v>767</v>
      </c>
      <c r="C14" s="21" t="s">
        <v>768</v>
      </c>
      <c r="D14" s="22">
        <v>110</v>
      </c>
      <c r="E14" s="15"/>
    </row>
    <row r="15" s="2" customFormat="1" ht="45" customHeight="1" spans="1:5">
      <c r="A15" s="15" t="s">
        <v>717</v>
      </c>
      <c r="B15" s="20" t="s">
        <v>769</v>
      </c>
      <c r="C15" s="21" t="s">
        <v>770</v>
      </c>
      <c r="D15" s="22">
        <v>2.72</v>
      </c>
      <c r="E15" s="15"/>
    </row>
    <row r="16" s="2" customFormat="1" ht="45" customHeight="1" spans="1:5">
      <c r="A16" s="15" t="s">
        <v>720</v>
      </c>
      <c r="B16" s="20" t="s">
        <v>771</v>
      </c>
      <c r="C16" s="21" t="s">
        <v>772</v>
      </c>
      <c r="D16" s="22">
        <v>1900</v>
      </c>
      <c r="E16" s="15"/>
    </row>
    <row r="17" s="2" customFormat="1" ht="45" customHeight="1" spans="1:5">
      <c r="A17" s="15" t="s">
        <v>723</v>
      </c>
      <c r="B17" s="20" t="s">
        <v>773</v>
      </c>
      <c r="C17" s="21" t="s">
        <v>774</v>
      </c>
      <c r="D17" s="22">
        <v>7</v>
      </c>
      <c r="E17" s="15"/>
    </row>
    <row r="18" s="2" customFormat="1" ht="45" customHeight="1" spans="1:5">
      <c r="A18" s="15" t="s">
        <v>726</v>
      </c>
      <c r="B18" s="20" t="s">
        <v>775</v>
      </c>
      <c r="C18" s="21" t="s">
        <v>776</v>
      </c>
      <c r="D18" s="22">
        <v>150</v>
      </c>
      <c r="E18" s="15"/>
    </row>
  </sheetData>
  <autoFilter ref="A5:E18">
    <extLst/>
  </autoFilter>
  <mergeCells count="2">
    <mergeCell ref="A2:E2"/>
    <mergeCell ref="B3:D3"/>
  </mergeCells>
  <pageMargins left="0.786805555555556" right="0.786805555555556" top="0.786805555555556" bottom="0.786805555555556" header="0.511805555555556" footer="0.590277777777778"/>
  <pageSetup paperSize="9" scale="81" firstPageNumber="30" fitToHeight="0" orientation="portrait" useFirstPageNumber="1" horizontalDpi="600"/>
  <headerFooter alignWithMargins="0" scaleWithDoc="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7"/>
  <sheetViews>
    <sheetView showZeros="0" workbookViewId="0">
      <pane xSplit="1" ySplit="4" topLeftCell="B29" activePane="bottomRight" state="frozen"/>
      <selection/>
      <selection pane="topRight"/>
      <selection pane="bottomLeft"/>
      <selection pane="bottomRight" activeCell="A36" sqref="A36"/>
    </sheetView>
  </sheetViews>
  <sheetFormatPr defaultColWidth="9" defaultRowHeight="14.25" outlineLevelCol="4"/>
  <cols>
    <col min="1" max="1" width="37.25" style="142" customWidth="1"/>
    <col min="2" max="5" width="12.625" style="142" customWidth="1"/>
  </cols>
  <sheetData>
    <row r="1" spans="1:1">
      <c r="A1" s="141" t="s">
        <v>12</v>
      </c>
    </row>
    <row r="2" s="140" customFormat="1" ht="33.75" customHeight="1" spans="1:5">
      <c r="A2" s="143" t="s">
        <v>13</v>
      </c>
      <c r="B2" s="143"/>
      <c r="C2" s="143"/>
      <c r="D2" s="143"/>
      <c r="E2" s="143"/>
    </row>
    <row r="3" s="140" customFormat="1" ht="15" customHeight="1" spans="1:5">
      <c r="A3" s="144" t="s">
        <v>14</v>
      </c>
      <c r="B3" s="144"/>
      <c r="C3" s="144"/>
      <c r="D3" s="144"/>
      <c r="E3" s="144"/>
    </row>
    <row r="4" s="140" customFormat="1" ht="30" customHeight="1" spans="1:5">
      <c r="A4" s="145" t="s">
        <v>15</v>
      </c>
      <c r="B4" s="67" t="s">
        <v>16</v>
      </c>
      <c r="C4" s="67" t="s">
        <v>17</v>
      </c>
      <c r="D4" s="68" t="s">
        <v>18</v>
      </c>
      <c r="E4" s="68" t="s">
        <v>19</v>
      </c>
    </row>
    <row r="5" s="140" customFormat="1" ht="25" customHeight="1" spans="1:5">
      <c r="A5" s="146" t="s">
        <v>20</v>
      </c>
      <c r="B5" s="147">
        <f>SUM(B6:B20)</f>
        <v>33100</v>
      </c>
      <c r="C5" s="147">
        <f>SUM(C6:C20)</f>
        <v>33100</v>
      </c>
      <c r="D5" s="147">
        <f>SUM(D6:D20)</f>
        <v>-4900</v>
      </c>
      <c r="E5" s="147">
        <f>SUM(E6:E20)</f>
        <v>28200</v>
      </c>
    </row>
    <row r="6" s="140" customFormat="1" ht="25" customHeight="1" spans="1:5">
      <c r="A6" s="148" t="s">
        <v>21</v>
      </c>
      <c r="B6" s="52">
        <v>17890</v>
      </c>
      <c r="C6" s="52">
        <v>17890</v>
      </c>
      <c r="D6" s="52">
        <f>+E6-C6</f>
        <v>-1084</v>
      </c>
      <c r="E6" s="52">
        <v>16806</v>
      </c>
    </row>
    <row r="7" s="140" customFormat="1" ht="25" customHeight="1" spans="1:5">
      <c r="A7" s="148" t="s">
        <v>22</v>
      </c>
      <c r="B7" s="141"/>
      <c r="C7" s="52"/>
      <c r="D7" s="52">
        <f>+E7-C7</f>
        <v>0</v>
      </c>
      <c r="E7" s="149"/>
    </row>
    <row r="8" s="140" customFormat="1" ht="25" customHeight="1" spans="1:5">
      <c r="A8" s="148" t="s">
        <v>23</v>
      </c>
      <c r="B8" s="52">
        <v>6550</v>
      </c>
      <c r="C8" s="52">
        <v>6550</v>
      </c>
      <c r="D8" s="52">
        <f>+E8-C8</f>
        <v>-4117</v>
      </c>
      <c r="E8" s="52">
        <v>2433</v>
      </c>
    </row>
    <row r="9" s="140" customFormat="1" ht="25" customHeight="1" spans="1:5">
      <c r="A9" s="148" t="s">
        <v>24</v>
      </c>
      <c r="B9" s="52">
        <v>1500</v>
      </c>
      <c r="C9" s="52">
        <v>1500</v>
      </c>
      <c r="D9" s="52">
        <f t="shared" ref="D9:D19" si="0">+E9-C9</f>
        <v>-35</v>
      </c>
      <c r="E9" s="52">
        <v>1465</v>
      </c>
    </row>
    <row r="10" s="140" customFormat="1" ht="25" customHeight="1" spans="1:5">
      <c r="A10" s="148" t="s">
        <v>25</v>
      </c>
      <c r="B10" s="52">
        <v>1700</v>
      </c>
      <c r="C10" s="52">
        <v>1700</v>
      </c>
      <c r="D10" s="52">
        <f t="shared" si="0"/>
        <v>180</v>
      </c>
      <c r="E10" s="52">
        <v>1880</v>
      </c>
    </row>
    <row r="11" s="140" customFormat="1" ht="25" customHeight="1" spans="1:5">
      <c r="A11" s="148" t="s">
        <v>26</v>
      </c>
      <c r="B11" s="52">
        <v>1550</v>
      </c>
      <c r="C11" s="52">
        <v>1550</v>
      </c>
      <c r="D11" s="52">
        <f t="shared" si="0"/>
        <v>-31</v>
      </c>
      <c r="E11" s="52">
        <v>1519</v>
      </c>
    </row>
    <row r="12" s="141" customFormat="1" ht="25" customHeight="1" spans="1:5">
      <c r="A12" s="148" t="s">
        <v>27</v>
      </c>
      <c r="B12" s="52">
        <v>550</v>
      </c>
      <c r="C12" s="52">
        <v>550</v>
      </c>
      <c r="D12" s="52">
        <f t="shared" si="0"/>
        <v>63</v>
      </c>
      <c r="E12" s="52">
        <v>613</v>
      </c>
    </row>
    <row r="13" s="140" customFormat="1" ht="25" customHeight="1" spans="1:5">
      <c r="A13" s="148" t="s">
        <v>28</v>
      </c>
      <c r="B13" s="52">
        <v>700</v>
      </c>
      <c r="C13" s="52">
        <v>700</v>
      </c>
      <c r="D13" s="52">
        <f t="shared" si="0"/>
        <v>-155</v>
      </c>
      <c r="E13" s="52">
        <v>545</v>
      </c>
    </row>
    <row r="14" s="140" customFormat="1" ht="25" customHeight="1" spans="1:5">
      <c r="A14" s="148" t="s">
        <v>29</v>
      </c>
      <c r="B14" s="52">
        <v>600</v>
      </c>
      <c r="C14" s="52">
        <v>600</v>
      </c>
      <c r="D14" s="52">
        <f t="shared" si="0"/>
        <v>35</v>
      </c>
      <c r="E14" s="52">
        <v>635</v>
      </c>
    </row>
    <row r="15" s="140" customFormat="1" ht="25" customHeight="1" spans="1:5">
      <c r="A15" s="148" t="s">
        <v>30</v>
      </c>
      <c r="B15" s="52">
        <v>120</v>
      </c>
      <c r="C15" s="52">
        <v>120</v>
      </c>
      <c r="D15" s="52">
        <f t="shared" si="0"/>
        <v>424</v>
      </c>
      <c r="E15" s="52">
        <v>544</v>
      </c>
    </row>
    <row r="16" s="140" customFormat="1" ht="25" customHeight="1" spans="1:5">
      <c r="A16" s="148" t="s">
        <v>31</v>
      </c>
      <c r="B16" s="52">
        <v>140</v>
      </c>
      <c r="C16" s="52">
        <v>140</v>
      </c>
      <c r="D16" s="52">
        <f t="shared" si="0"/>
        <v>24</v>
      </c>
      <c r="E16" s="52">
        <v>164</v>
      </c>
    </row>
    <row r="17" s="140" customFormat="1" ht="25" customHeight="1" spans="1:5">
      <c r="A17" s="148" t="s">
        <v>32</v>
      </c>
      <c r="B17" s="52">
        <v>450</v>
      </c>
      <c r="C17" s="52">
        <v>450</v>
      </c>
      <c r="D17" s="52">
        <f t="shared" si="0"/>
        <v>-501</v>
      </c>
      <c r="E17" s="52">
        <v>-51</v>
      </c>
    </row>
    <row r="18" s="140" customFormat="1" ht="25" customHeight="1" spans="1:5">
      <c r="A18" s="148" t="s">
        <v>33</v>
      </c>
      <c r="B18" s="52">
        <v>1200</v>
      </c>
      <c r="C18" s="52">
        <v>1200</v>
      </c>
      <c r="D18" s="52">
        <f t="shared" si="0"/>
        <v>315</v>
      </c>
      <c r="E18" s="52">
        <v>1515</v>
      </c>
    </row>
    <row r="19" s="140" customFormat="1" ht="25" customHeight="1" spans="1:5">
      <c r="A19" s="148" t="s">
        <v>34</v>
      </c>
      <c r="B19" s="52">
        <v>150</v>
      </c>
      <c r="C19" s="52">
        <v>150</v>
      </c>
      <c r="D19" s="52">
        <f t="shared" si="0"/>
        <v>-18</v>
      </c>
      <c r="E19" s="52">
        <v>132</v>
      </c>
    </row>
    <row r="20" s="140" customFormat="1" ht="25" customHeight="1" spans="1:5">
      <c r="A20" s="148" t="s">
        <v>35</v>
      </c>
      <c r="B20" s="150">
        <v>0</v>
      </c>
      <c r="C20" s="150">
        <v>0</v>
      </c>
      <c r="D20" s="150"/>
      <c r="E20" s="150"/>
    </row>
    <row r="21" s="140" customFormat="1" ht="25" customHeight="1" spans="1:5">
      <c r="A21" s="146" t="s">
        <v>36</v>
      </c>
      <c r="B21" s="147">
        <f>SUM(B22:B29)</f>
        <v>48000</v>
      </c>
      <c r="C21" s="147">
        <f>SUM(C22:C29)</f>
        <v>48000</v>
      </c>
      <c r="D21" s="147">
        <f>SUM(D22:D29)</f>
        <v>-4600</v>
      </c>
      <c r="E21" s="147">
        <f>SUM(E22:E29)</f>
        <v>43400</v>
      </c>
    </row>
    <row r="22" s="140" customFormat="1" ht="25" customHeight="1" spans="1:5">
      <c r="A22" s="148" t="s">
        <v>37</v>
      </c>
      <c r="B22" s="52">
        <v>2510</v>
      </c>
      <c r="C22" s="52">
        <v>2510</v>
      </c>
      <c r="D22" s="52">
        <v>-510</v>
      </c>
      <c r="E22" s="52">
        <v>2000</v>
      </c>
    </row>
    <row r="23" s="140" customFormat="1" ht="25" customHeight="1" spans="1:5">
      <c r="A23" s="148" t="s">
        <v>38</v>
      </c>
      <c r="B23" s="52">
        <v>150</v>
      </c>
      <c r="C23" s="52">
        <v>150</v>
      </c>
      <c r="D23" s="52">
        <v>0</v>
      </c>
      <c r="E23" s="52">
        <v>150</v>
      </c>
    </row>
    <row r="24" s="140" customFormat="1" ht="25" customHeight="1" spans="1:5">
      <c r="A24" s="148" t="s">
        <v>39</v>
      </c>
      <c r="B24" s="52">
        <v>3740</v>
      </c>
      <c r="C24" s="52">
        <v>3740</v>
      </c>
      <c r="D24" s="52">
        <f>+E24-C24</f>
        <v>-1740</v>
      </c>
      <c r="E24" s="52">
        <v>2000</v>
      </c>
    </row>
    <row r="25" s="140" customFormat="1" ht="25" customHeight="1" spans="1:5">
      <c r="A25" s="148" t="s">
        <v>40</v>
      </c>
      <c r="B25" s="52"/>
      <c r="C25" s="52"/>
      <c r="D25" s="52">
        <f>+E25-C25</f>
        <v>3500</v>
      </c>
      <c r="E25" s="52">
        <v>3500</v>
      </c>
    </row>
    <row r="26" s="140" customFormat="1" ht="25" customHeight="1" spans="1:5">
      <c r="A26" s="148" t="s">
        <v>41</v>
      </c>
      <c r="B26" s="52">
        <v>40226</v>
      </c>
      <c r="C26" s="52">
        <v>40226</v>
      </c>
      <c r="D26" s="52">
        <f>+E26-C26</f>
        <v>-5506</v>
      </c>
      <c r="E26" s="52">
        <v>34720</v>
      </c>
    </row>
    <row r="27" s="140" customFormat="1" ht="25" customHeight="1" spans="1:5">
      <c r="A27" s="148" t="s">
        <v>42</v>
      </c>
      <c r="B27" s="150">
        <v>1000</v>
      </c>
      <c r="C27" s="150">
        <v>1000</v>
      </c>
      <c r="D27" s="150">
        <v>-1000</v>
      </c>
      <c r="E27" s="150">
        <v>0</v>
      </c>
    </row>
    <row r="28" s="140" customFormat="1" ht="25" customHeight="1" spans="1:5">
      <c r="A28" s="148" t="s">
        <v>43</v>
      </c>
      <c r="B28" s="52">
        <v>24</v>
      </c>
      <c r="C28" s="52">
        <v>24</v>
      </c>
      <c r="D28" s="52">
        <v>6</v>
      </c>
      <c r="E28" s="52">
        <v>30</v>
      </c>
    </row>
    <row r="29" s="140" customFormat="1" ht="25" customHeight="1" spans="1:5">
      <c r="A29" s="148" t="s">
        <v>44</v>
      </c>
      <c r="B29" s="52">
        <v>350</v>
      </c>
      <c r="C29" s="52">
        <v>350</v>
      </c>
      <c r="D29" s="52">
        <v>650</v>
      </c>
      <c r="E29" s="52">
        <v>1000</v>
      </c>
    </row>
    <row r="30" ht="30" customHeight="1" spans="1:5">
      <c r="A30" s="151" t="s">
        <v>45</v>
      </c>
      <c r="B30" s="152">
        <f>SUM(B5,B21)</f>
        <v>81100</v>
      </c>
      <c r="C30" s="152">
        <f>SUM(C5,C21)</f>
        <v>81100</v>
      </c>
      <c r="D30" s="152">
        <f>SUM(D5,D21)</f>
        <v>-9500</v>
      </c>
      <c r="E30" s="152">
        <f>SUM(E5,E21)</f>
        <v>71600</v>
      </c>
    </row>
    <row r="31" ht="30" customHeight="1" spans="1:5">
      <c r="A31" s="153" t="s">
        <v>46</v>
      </c>
      <c r="B31" s="152">
        <f>B32</f>
        <v>94952</v>
      </c>
      <c r="C31" s="152">
        <f>C32</f>
        <v>127166</v>
      </c>
      <c r="D31" s="152">
        <f>D32</f>
        <v>20996</v>
      </c>
      <c r="E31" s="152">
        <f>E32</f>
        <v>148162</v>
      </c>
    </row>
    <row r="32" ht="30" customHeight="1" spans="1:5">
      <c r="A32" s="153" t="s">
        <v>47</v>
      </c>
      <c r="B32" s="152">
        <f>B34+B35+B33</f>
        <v>94952</v>
      </c>
      <c r="C32" s="152">
        <f>C34+C35+C33</f>
        <v>127166</v>
      </c>
      <c r="D32" s="152">
        <f>D34+D35+D33</f>
        <v>20996</v>
      </c>
      <c r="E32" s="152">
        <f>E34+E35+E33</f>
        <v>148162</v>
      </c>
    </row>
    <row r="33" ht="30" customHeight="1" spans="1:5">
      <c r="A33" s="154" t="s">
        <v>48</v>
      </c>
      <c r="B33" s="155">
        <v>-976</v>
      </c>
      <c r="C33" s="156">
        <v>-976</v>
      </c>
      <c r="D33" s="156"/>
      <c r="E33" s="156">
        <v>-976</v>
      </c>
    </row>
    <row r="34" ht="30" customHeight="1" spans="1:5">
      <c r="A34" s="154" t="s">
        <v>49</v>
      </c>
      <c r="B34" s="155">
        <v>95501</v>
      </c>
      <c r="C34" s="156">
        <v>105453</v>
      </c>
      <c r="D34" s="156">
        <f t="shared" ref="D34:D40" si="1">+E34-C34</f>
        <v>17878</v>
      </c>
      <c r="E34" s="156">
        <v>123331</v>
      </c>
    </row>
    <row r="35" ht="30" customHeight="1" spans="1:5">
      <c r="A35" s="154" t="s">
        <v>50</v>
      </c>
      <c r="B35" s="155">
        <v>427</v>
      </c>
      <c r="C35" s="156">
        <v>22689</v>
      </c>
      <c r="D35" s="156">
        <f t="shared" si="1"/>
        <v>3118</v>
      </c>
      <c r="E35" s="156">
        <v>25807</v>
      </c>
    </row>
    <row r="36" ht="30" customHeight="1" spans="1:5">
      <c r="A36" s="153" t="s">
        <v>51</v>
      </c>
      <c r="B36" s="152">
        <v>28850</v>
      </c>
      <c r="C36" s="157">
        <v>28850</v>
      </c>
      <c r="D36" s="157">
        <f t="shared" si="1"/>
        <v>241</v>
      </c>
      <c r="E36" s="157">
        <v>29091</v>
      </c>
    </row>
    <row r="37" ht="30" customHeight="1" spans="1:5">
      <c r="A37" s="153" t="s">
        <v>52</v>
      </c>
      <c r="B37" s="152">
        <v>4907</v>
      </c>
      <c r="C37" s="157">
        <v>4907</v>
      </c>
      <c r="D37" s="157">
        <f t="shared" si="1"/>
        <v>-120</v>
      </c>
      <c r="E37" s="157">
        <v>4787</v>
      </c>
    </row>
    <row r="38" ht="30" customHeight="1" spans="1:5">
      <c r="A38" s="153" t="s">
        <v>53</v>
      </c>
      <c r="B38" s="157">
        <f>SUM(B39:B40)</f>
        <v>500</v>
      </c>
      <c r="C38" s="157">
        <v>500</v>
      </c>
      <c r="D38" s="157">
        <f t="shared" si="1"/>
        <v>1517</v>
      </c>
      <c r="E38" s="157">
        <v>2017</v>
      </c>
    </row>
    <row r="39" ht="30" customHeight="1" spans="1:5">
      <c r="A39" s="154" t="s">
        <v>54</v>
      </c>
      <c r="B39" s="156"/>
      <c r="C39" s="156"/>
      <c r="D39" s="156">
        <f t="shared" si="1"/>
        <v>1517</v>
      </c>
      <c r="E39" s="156">
        <v>1517</v>
      </c>
    </row>
    <row r="40" ht="30" customHeight="1" spans="1:5">
      <c r="A40" s="154" t="s">
        <v>55</v>
      </c>
      <c r="B40" s="156">
        <v>500</v>
      </c>
      <c r="C40" s="156">
        <v>500</v>
      </c>
      <c r="D40" s="156">
        <f t="shared" si="1"/>
        <v>0</v>
      </c>
      <c r="E40" s="156">
        <v>500</v>
      </c>
    </row>
    <row r="41" ht="30" customHeight="1" spans="1:5">
      <c r="A41" s="153" t="s">
        <v>56</v>
      </c>
      <c r="B41" s="157"/>
      <c r="C41" s="157">
        <v>3900</v>
      </c>
      <c r="D41" s="157"/>
      <c r="E41" s="157">
        <v>3900</v>
      </c>
    </row>
    <row r="42" ht="30" customHeight="1" spans="1:5">
      <c r="A42" s="153" t="s">
        <v>57</v>
      </c>
      <c r="B42" s="157"/>
      <c r="C42" s="157">
        <f>SUM(C43:C45)</f>
        <v>2200</v>
      </c>
      <c r="D42" s="157">
        <f>SUM(D43:D45)</f>
        <v>21478</v>
      </c>
      <c r="E42" s="157">
        <f>SUM(E43:E45)</f>
        <v>23678</v>
      </c>
    </row>
    <row r="43" ht="30" customHeight="1" spans="1:5">
      <c r="A43" s="154" t="s">
        <v>58</v>
      </c>
      <c r="B43" s="157"/>
      <c r="C43" s="156">
        <v>2200</v>
      </c>
      <c r="D43" s="156">
        <v>2109</v>
      </c>
      <c r="E43" s="156">
        <v>4309</v>
      </c>
    </row>
    <row r="44" ht="30" customHeight="1" spans="1:5">
      <c r="A44" s="154" t="s">
        <v>59</v>
      </c>
      <c r="B44" s="157"/>
      <c r="C44" s="156"/>
      <c r="D44" s="156">
        <v>19260</v>
      </c>
      <c r="E44" s="156">
        <v>19260</v>
      </c>
    </row>
    <row r="45" ht="30" customHeight="1" spans="1:5">
      <c r="A45" s="154" t="s">
        <v>60</v>
      </c>
      <c r="B45" s="157"/>
      <c r="C45" s="156"/>
      <c r="D45" s="156">
        <v>109</v>
      </c>
      <c r="E45" s="156">
        <v>109</v>
      </c>
    </row>
    <row r="46" ht="30" customHeight="1" spans="1:5">
      <c r="A46" s="151" t="s">
        <v>61</v>
      </c>
      <c r="B46" s="157">
        <f>SUM(B30,B31,B36:B38,B41:B42)</f>
        <v>210309</v>
      </c>
      <c r="C46" s="157">
        <f>SUM(C30,C31,C36:C38,C41:C42)</f>
        <v>248623</v>
      </c>
      <c r="D46" s="157">
        <f>SUM(D30,D31,D36:D38,D41:D42)</f>
        <v>34612</v>
      </c>
      <c r="E46" s="157">
        <f>SUM(E30,E31,E36:E38,E41:E42)</f>
        <v>283235</v>
      </c>
    </row>
    <row r="47" s="142" customFormat="1"/>
  </sheetData>
  <mergeCells count="2">
    <mergeCell ref="A2:E2"/>
    <mergeCell ref="A3:E3"/>
  </mergeCells>
  <pageMargins left="1.10138888888889" right="1.10138888888889" top="1.18055555555556" bottom="0.984027777777778" header="0.507638888888889" footer="0.590277777777778"/>
  <pageSetup paperSize="9" scale="82" fitToHeight="0" orientation="portrait" useFirstPageNumber="1" horizontalDpi="600"/>
  <headerFooter alignWithMargins="0" scaleWithDoc="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1"/>
  <sheetViews>
    <sheetView showGridLines="0" showZeros="0" workbookViewId="0">
      <pane xSplit="2" ySplit="5" topLeftCell="C454" activePane="bottomRight" state="frozen"/>
      <selection/>
      <selection pane="topRight"/>
      <selection pane="bottomLeft"/>
      <selection pane="bottomRight" activeCell="H465" sqref="H465"/>
    </sheetView>
  </sheetViews>
  <sheetFormatPr defaultColWidth="9.125" defaultRowHeight="25" customHeight="1" outlineLevelCol="5"/>
  <cols>
    <col min="1" max="1" width="10" style="125" customWidth="1"/>
    <col min="2" max="2" width="46.375" style="125" customWidth="1"/>
    <col min="3" max="6" width="12.625" style="124" customWidth="1"/>
    <col min="7" max="16" width="9.125" style="124"/>
    <col min="17" max="16375" width="9.125" style="124" hidden="1" customWidth="1"/>
    <col min="16376" max="16376" width="9.125" hidden="1" customWidth="1"/>
    <col min="16377" max="16377" width="9.125" style="124" hidden="1" customWidth="1"/>
    <col min="16378" max="16384" width="9.125" style="124"/>
  </cols>
  <sheetData>
    <row r="1" customHeight="1" spans="1:6">
      <c r="A1" s="126" t="s">
        <v>62</v>
      </c>
      <c r="B1" s="126"/>
      <c r="C1" s="127"/>
      <c r="D1" s="127"/>
      <c r="E1" s="127"/>
      <c r="F1" s="127"/>
    </row>
    <row r="2" customHeight="1" spans="1:6">
      <c r="A2" s="128" t="s">
        <v>63</v>
      </c>
      <c r="B2" s="128"/>
      <c r="C2" s="128"/>
      <c r="D2" s="128"/>
      <c r="E2" s="128"/>
      <c r="F2" s="128"/>
    </row>
    <row r="3" ht="18" customHeight="1" spans="1:6">
      <c r="A3" s="126"/>
      <c r="B3" s="126"/>
      <c r="C3" s="129"/>
      <c r="D3" s="129"/>
      <c r="E3" s="129"/>
      <c r="F3" s="130" t="s">
        <v>64</v>
      </c>
    </row>
    <row r="4" ht="33" customHeight="1" spans="1:6">
      <c r="A4" s="131" t="s">
        <v>65</v>
      </c>
      <c r="B4" s="131" t="s">
        <v>66</v>
      </c>
      <c r="C4" s="132" t="s">
        <v>16</v>
      </c>
      <c r="D4" s="67" t="s">
        <v>67</v>
      </c>
      <c r="E4" s="68" t="s">
        <v>18</v>
      </c>
      <c r="F4" s="68" t="s">
        <v>19</v>
      </c>
    </row>
    <row r="5" customHeight="1" spans="1:6">
      <c r="A5" s="133">
        <v>201</v>
      </c>
      <c r="B5" s="134" t="s">
        <v>68</v>
      </c>
      <c r="C5" s="135">
        <v>24542</v>
      </c>
      <c r="D5" s="135">
        <v>23813</v>
      </c>
      <c r="E5" s="135">
        <f>+F5-D5</f>
        <v>-1104</v>
      </c>
      <c r="F5" s="135">
        <f>SUM(F6,F10,F15,F22,F26,F31,F36,F40,F45,F50,F55,F58,F61,F66,F71,F75,F79,F84,F88,F93,F96)</f>
        <v>22709</v>
      </c>
    </row>
    <row r="6" customHeight="1" spans="1:6">
      <c r="A6" s="133">
        <v>20101</v>
      </c>
      <c r="B6" s="134" t="s">
        <v>69</v>
      </c>
      <c r="C6" s="135">
        <v>552</v>
      </c>
      <c r="D6" s="135">
        <v>657</v>
      </c>
      <c r="E6" s="135">
        <f t="shared" ref="E6:E69" si="0">+F6-D6</f>
        <v>68</v>
      </c>
      <c r="F6" s="135">
        <v>725</v>
      </c>
    </row>
    <row r="7" customHeight="1" spans="1:6">
      <c r="A7" s="133">
        <v>2010101</v>
      </c>
      <c r="B7" s="133" t="s">
        <v>70</v>
      </c>
      <c r="C7" s="136">
        <v>317</v>
      </c>
      <c r="D7" s="136">
        <v>414</v>
      </c>
      <c r="E7" s="136">
        <f t="shared" si="0"/>
        <v>68</v>
      </c>
      <c r="F7" s="136">
        <v>482</v>
      </c>
    </row>
    <row r="8" customHeight="1" spans="1:6">
      <c r="A8" s="133">
        <v>2010150</v>
      </c>
      <c r="B8" s="133" t="s">
        <v>71</v>
      </c>
      <c r="C8" s="136">
        <v>115</v>
      </c>
      <c r="D8" s="136">
        <v>123</v>
      </c>
      <c r="E8" s="136">
        <f t="shared" si="0"/>
        <v>0</v>
      </c>
      <c r="F8" s="136">
        <v>123</v>
      </c>
    </row>
    <row r="9" customHeight="1" spans="1:6">
      <c r="A9" s="133">
        <v>2010199</v>
      </c>
      <c r="B9" s="133" t="s">
        <v>72</v>
      </c>
      <c r="C9" s="136">
        <v>120</v>
      </c>
      <c r="D9" s="136">
        <v>120</v>
      </c>
      <c r="E9" s="136">
        <f t="shared" si="0"/>
        <v>0</v>
      </c>
      <c r="F9" s="136">
        <v>120</v>
      </c>
    </row>
    <row r="10" customHeight="1" spans="1:6">
      <c r="A10" s="133">
        <v>20102</v>
      </c>
      <c r="B10" s="134" t="s">
        <v>73</v>
      </c>
      <c r="C10" s="135">
        <v>753</v>
      </c>
      <c r="D10" s="135">
        <v>886</v>
      </c>
      <c r="E10" s="135">
        <f t="shared" si="0"/>
        <v>-47</v>
      </c>
      <c r="F10" s="135">
        <v>839</v>
      </c>
    </row>
    <row r="11" customHeight="1" spans="1:6">
      <c r="A11" s="133">
        <v>2010201</v>
      </c>
      <c r="B11" s="133" t="s">
        <v>70</v>
      </c>
      <c r="C11" s="136">
        <v>534</v>
      </c>
      <c r="D11" s="136">
        <v>657</v>
      </c>
      <c r="E11" s="136">
        <f t="shared" si="0"/>
        <v>-25</v>
      </c>
      <c r="F11" s="136">
        <v>632</v>
      </c>
    </row>
    <row r="12" customHeight="1" spans="1:6">
      <c r="A12" s="133">
        <v>2010202</v>
      </c>
      <c r="B12" s="133" t="s">
        <v>74</v>
      </c>
      <c r="C12" s="136">
        <v>76</v>
      </c>
      <c r="D12" s="136">
        <v>76</v>
      </c>
      <c r="E12" s="136">
        <f t="shared" si="0"/>
        <v>-19</v>
      </c>
      <c r="F12" s="136">
        <v>57</v>
      </c>
    </row>
    <row r="13" customHeight="1" spans="1:6">
      <c r="A13" s="133">
        <v>2010204</v>
      </c>
      <c r="B13" s="133" t="s">
        <v>75</v>
      </c>
      <c r="C13" s="136">
        <v>25</v>
      </c>
      <c r="D13" s="136">
        <v>25</v>
      </c>
      <c r="E13" s="136">
        <f t="shared" si="0"/>
        <v>0</v>
      </c>
      <c r="F13" s="136">
        <v>25</v>
      </c>
    </row>
    <row r="14" customHeight="1" spans="1:6">
      <c r="A14" s="133">
        <v>2010250</v>
      </c>
      <c r="B14" s="133" t="s">
        <v>71</v>
      </c>
      <c r="C14" s="136">
        <v>118</v>
      </c>
      <c r="D14" s="136">
        <v>128</v>
      </c>
      <c r="E14" s="136">
        <f t="shared" si="0"/>
        <v>-3</v>
      </c>
      <c r="F14" s="136">
        <v>125</v>
      </c>
    </row>
    <row r="15" customHeight="1" spans="1:6">
      <c r="A15" s="133">
        <v>20103</v>
      </c>
      <c r="B15" s="134" t="s">
        <v>76</v>
      </c>
      <c r="C15" s="135">
        <v>9879</v>
      </c>
      <c r="D15" s="135">
        <v>10428</v>
      </c>
      <c r="E15" s="135">
        <f t="shared" si="0"/>
        <v>-416</v>
      </c>
      <c r="F15" s="135">
        <v>10012</v>
      </c>
    </row>
    <row r="16" customHeight="1" spans="1:6">
      <c r="A16" s="133">
        <v>2010301</v>
      </c>
      <c r="B16" s="133" t="s">
        <v>70</v>
      </c>
      <c r="C16" s="136">
        <v>5228</v>
      </c>
      <c r="D16" s="136">
        <v>5564</v>
      </c>
      <c r="E16" s="136">
        <f t="shared" si="0"/>
        <v>164</v>
      </c>
      <c r="F16" s="136">
        <v>5728</v>
      </c>
    </row>
    <row r="17" customHeight="1" spans="1:6">
      <c r="A17" s="133">
        <v>2010302</v>
      </c>
      <c r="B17" s="133" t="s">
        <v>74</v>
      </c>
      <c r="C17" s="136">
        <v>270</v>
      </c>
      <c r="D17" s="136">
        <v>270</v>
      </c>
      <c r="E17" s="136">
        <f t="shared" si="0"/>
        <v>-12</v>
      </c>
      <c r="F17" s="136">
        <v>258</v>
      </c>
    </row>
    <row r="18" customHeight="1" spans="1:6">
      <c r="A18" s="133">
        <v>2010303</v>
      </c>
      <c r="B18" s="133" t="s">
        <v>77</v>
      </c>
      <c r="C18" s="136">
        <v>500</v>
      </c>
      <c r="D18" s="136">
        <v>500</v>
      </c>
      <c r="E18" s="136">
        <f t="shared" si="0"/>
        <v>-393</v>
      </c>
      <c r="F18" s="136">
        <v>107</v>
      </c>
    </row>
    <row r="19" customHeight="1" spans="1:6">
      <c r="A19" s="133">
        <v>2010306</v>
      </c>
      <c r="B19" s="133" t="s">
        <v>78</v>
      </c>
      <c r="C19" s="136">
        <v>413</v>
      </c>
      <c r="D19" s="136">
        <v>432</v>
      </c>
      <c r="E19" s="136">
        <f t="shared" si="0"/>
        <v>23</v>
      </c>
      <c r="F19" s="136">
        <v>455</v>
      </c>
    </row>
    <row r="20" customHeight="1" spans="1:6">
      <c r="A20" s="133">
        <v>2010350</v>
      </c>
      <c r="B20" s="133" t="s">
        <v>71</v>
      </c>
      <c r="C20" s="136">
        <v>3253</v>
      </c>
      <c r="D20" s="136">
        <v>3439</v>
      </c>
      <c r="E20" s="136">
        <f t="shared" si="0"/>
        <v>-207</v>
      </c>
      <c r="F20" s="136">
        <v>3232</v>
      </c>
    </row>
    <row r="21" customHeight="1" spans="1:6">
      <c r="A21" s="133">
        <v>2010399</v>
      </c>
      <c r="B21" s="133" t="s">
        <v>79</v>
      </c>
      <c r="C21" s="136">
        <v>215</v>
      </c>
      <c r="D21" s="136">
        <v>223</v>
      </c>
      <c r="E21" s="136">
        <f t="shared" si="0"/>
        <v>9</v>
      </c>
      <c r="F21" s="136">
        <v>232</v>
      </c>
    </row>
    <row r="22" customHeight="1" spans="1:6">
      <c r="A22" s="133">
        <v>20104</v>
      </c>
      <c r="B22" s="134" t="s">
        <v>80</v>
      </c>
      <c r="C22" s="135">
        <v>407</v>
      </c>
      <c r="D22" s="135">
        <v>459</v>
      </c>
      <c r="E22" s="135">
        <f t="shared" si="0"/>
        <v>480</v>
      </c>
      <c r="F22" s="135">
        <v>939</v>
      </c>
    </row>
    <row r="23" customHeight="1" spans="1:6">
      <c r="A23" s="133">
        <v>2010401</v>
      </c>
      <c r="B23" s="133" t="s">
        <v>70</v>
      </c>
      <c r="C23" s="136">
        <v>245</v>
      </c>
      <c r="D23" s="136">
        <v>283</v>
      </c>
      <c r="E23" s="136">
        <f t="shared" si="0"/>
        <v>28</v>
      </c>
      <c r="F23" s="136">
        <v>311</v>
      </c>
    </row>
    <row r="24" customHeight="1" spans="1:6">
      <c r="A24" s="133">
        <v>2010450</v>
      </c>
      <c r="B24" s="133" t="s">
        <v>71</v>
      </c>
      <c r="C24" s="136">
        <v>162</v>
      </c>
      <c r="D24" s="136">
        <v>176</v>
      </c>
      <c r="E24" s="136">
        <f t="shared" si="0"/>
        <v>26</v>
      </c>
      <c r="F24" s="136">
        <v>202</v>
      </c>
    </row>
    <row r="25" customHeight="1" spans="1:6">
      <c r="A25" s="133">
        <v>2010499</v>
      </c>
      <c r="B25" s="133" t="s">
        <v>81</v>
      </c>
      <c r="C25" s="136"/>
      <c r="D25" s="136"/>
      <c r="E25" s="136">
        <f t="shared" si="0"/>
        <v>426</v>
      </c>
      <c r="F25" s="136">
        <v>426</v>
      </c>
    </row>
    <row r="26" customHeight="1" spans="1:6">
      <c r="A26" s="133">
        <v>20105</v>
      </c>
      <c r="B26" s="134" t="s">
        <v>82</v>
      </c>
      <c r="C26" s="135">
        <v>377</v>
      </c>
      <c r="D26" s="135">
        <v>391</v>
      </c>
      <c r="E26" s="135">
        <f t="shared" si="0"/>
        <v>28</v>
      </c>
      <c r="F26" s="135">
        <v>419</v>
      </c>
    </row>
    <row r="27" customHeight="1" spans="1:6">
      <c r="A27" s="133">
        <v>2010501</v>
      </c>
      <c r="B27" s="133" t="s">
        <v>70</v>
      </c>
      <c r="C27" s="136">
        <v>140</v>
      </c>
      <c r="D27" s="136">
        <v>150</v>
      </c>
      <c r="E27" s="136">
        <f t="shared" si="0"/>
        <v>21</v>
      </c>
      <c r="F27" s="136">
        <v>171</v>
      </c>
    </row>
    <row r="28" customHeight="1" spans="1:6">
      <c r="A28" s="133">
        <v>2010505</v>
      </c>
      <c r="B28" s="133" t="s">
        <v>83</v>
      </c>
      <c r="C28" s="136">
        <v>175</v>
      </c>
      <c r="D28" s="136">
        <v>175</v>
      </c>
      <c r="E28" s="136">
        <f t="shared" si="0"/>
        <v>0</v>
      </c>
      <c r="F28" s="136">
        <v>175</v>
      </c>
    </row>
    <row r="29" customHeight="1" spans="1:6">
      <c r="A29" s="133">
        <v>2010507</v>
      </c>
      <c r="B29" s="133" t="s">
        <v>84</v>
      </c>
      <c r="C29" s="136">
        <v>9</v>
      </c>
      <c r="D29" s="136">
        <v>9</v>
      </c>
      <c r="E29" s="136">
        <f t="shared" si="0"/>
        <v>5</v>
      </c>
      <c r="F29" s="136">
        <v>14</v>
      </c>
    </row>
    <row r="30" customHeight="1" spans="1:6">
      <c r="A30" s="133">
        <v>2010550</v>
      </c>
      <c r="B30" s="133" t="s">
        <v>71</v>
      </c>
      <c r="C30" s="136">
        <v>53</v>
      </c>
      <c r="D30" s="136">
        <v>57</v>
      </c>
      <c r="E30" s="136">
        <f t="shared" si="0"/>
        <v>2</v>
      </c>
      <c r="F30" s="136">
        <v>59</v>
      </c>
    </row>
    <row r="31" customHeight="1" spans="1:6">
      <c r="A31" s="133">
        <v>20106</v>
      </c>
      <c r="B31" s="134" t="s">
        <v>85</v>
      </c>
      <c r="C31" s="135">
        <v>732</v>
      </c>
      <c r="D31" s="135">
        <v>984</v>
      </c>
      <c r="E31" s="135">
        <f t="shared" si="0"/>
        <v>156</v>
      </c>
      <c r="F31" s="135">
        <v>1140</v>
      </c>
    </row>
    <row r="32" customHeight="1" spans="1:6">
      <c r="A32" s="133">
        <v>2010601</v>
      </c>
      <c r="B32" s="133" t="s">
        <v>70</v>
      </c>
      <c r="C32" s="136">
        <v>449</v>
      </c>
      <c r="D32" s="136">
        <v>494</v>
      </c>
      <c r="E32" s="136">
        <f t="shared" si="0"/>
        <v>101</v>
      </c>
      <c r="F32" s="136">
        <v>595</v>
      </c>
    </row>
    <row r="33" customHeight="1" spans="1:6">
      <c r="A33" s="133">
        <v>2010602</v>
      </c>
      <c r="B33" s="133" t="s">
        <v>74</v>
      </c>
      <c r="C33" s="136">
        <v>130</v>
      </c>
      <c r="D33" s="136">
        <v>130</v>
      </c>
      <c r="E33" s="136">
        <f t="shared" si="0"/>
        <v>45</v>
      </c>
      <c r="F33" s="136">
        <v>175</v>
      </c>
    </row>
    <row r="34" customHeight="1" spans="1:6">
      <c r="A34" s="133">
        <v>2010650</v>
      </c>
      <c r="B34" s="133" t="s">
        <v>71</v>
      </c>
      <c r="C34" s="136">
        <v>153</v>
      </c>
      <c r="D34" s="136">
        <v>168</v>
      </c>
      <c r="E34" s="136">
        <f t="shared" si="0"/>
        <v>10</v>
      </c>
      <c r="F34" s="136">
        <v>178</v>
      </c>
    </row>
    <row r="35" customHeight="1" spans="1:6">
      <c r="A35" s="133">
        <v>2010699</v>
      </c>
      <c r="B35" s="133" t="s">
        <v>86</v>
      </c>
      <c r="C35" s="136"/>
      <c r="D35" s="136">
        <v>192</v>
      </c>
      <c r="E35" s="136">
        <f t="shared" si="0"/>
        <v>0</v>
      </c>
      <c r="F35" s="136">
        <v>192</v>
      </c>
    </row>
    <row r="36" customHeight="1" spans="1:6">
      <c r="A36" s="133">
        <v>20107</v>
      </c>
      <c r="B36" s="134" t="s">
        <v>87</v>
      </c>
      <c r="C36" s="135">
        <v>331</v>
      </c>
      <c r="D36" s="135">
        <v>413</v>
      </c>
      <c r="E36" s="135">
        <f t="shared" si="0"/>
        <v>78</v>
      </c>
      <c r="F36" s="135">
        <v>491</v>
      </c>
    </row>
    <row r="37" customHeight="1" spans="1:6">
      <c r="A37" s="133">
        <v>2010701</v>
      </c>
      <c r="B37" s="133" t="s">
        <v>70</v>
      </c>
      <c r="C37" s="136">
        <v>304</v>
      </c>
      <c r="D37" s="136">
        <v>379</v>
      </c>
      <c r="E37" s="136">
        <f t="shared" si="0"/>
        <v>72</v>
      </c>
      <c r="F37" s="136">
        <v>451</v>
      </c>
    </row>
    <row r="38" customHeight="1" spans="1:6">
      <c r="A38" s="133">
        <v>2010750</v>
      </c>
      <c r="B38" s="133" t="s">
        <v>71</v>
      </c>
      <c r="C38" s="136">
        <v>27</v>
      </c>
      <c r="D38" s="136">
        <v>27</v>
      </c>
      <c r="E38" s="136">
        <f t="shared" si="0"/>
        <v>1</v>
      </c>
      <c r="F38" s="136">
        <v>28</v>
      </c>
    </row>
    <row r="39" customHeight="1" spans="1:6">
      <c r="A39" s="133">
        <v>2010799</v>
      </c>
      <c r="B39" s="133" t="s">
        <v>88</v>
      </c>
      <c r="C39" s="136"/>
      <c r="D39" s="136">
        <v>7</v>
      </c>
      <c r="E39" s="136">
        <f t="shared" si="0"/>
        <v>5</v>
      </c>
      <c r="F39" s="136">
        <v>12</v>
      </c>
    </row>
    <row r="40" customHeight="1" spans="1:6">
      <c r="A40" s="133">
        <v>20108</v>
      </c>
      <c r="B40" s="134" t="s">
        <v>89</v>
      </c>
      <c r="C40" s="135">
        <v>350</v>
      </c>
      <c r="D40" s="135">
        <v>382</v>
      </c>
      <c r="E40" s="135">
        <f t="shared" si="0"/>
        <v>10</v>
      </c>
      <c r="F40" s="135">
        <v>392</v>
      </c>
    </row>
    <row r="41" customHeight="1" spans="1:6">
      <c r="A41" s="133">
        <v>2010801</v>
      </c>
      <c r="B41" s="133" t="s">
        <v>70</v>
      </c>
      <c r="C41" s="136">
        <v>159</v>
      </c>
      <c r="D41" s="136">
        <v>168</v>
      </c>
      <c r="E41" s="136">
        <f t="shared" si="0"/>
        <v>10</v>
      </c>
      <c r="F41" s="136">
        <v>178</v>
      </c>
    </row>
    <row r="42" customHeight="1" spans="1:6">
      <c r="A42" s="133">
        <v>2010802</v>
      </c>
      <c r="B42" s="133" t="s">
        <v>74</v>
      </c>
      <c r="C42" s="136"/>
      <c r="D42" s="136">
        <v>16</v>
      </c>
      <c r="E42" s="136">
        <f t="shared" si="0"/>
        <v>0</v>
      </c>
      <c r="F42" s="136">
        <v>16</v>
      </c>
    </row>
    <row r="43" customHeight="1" spans="1:6">
      <c r="A43" s="133">
        <v>2010804</v>
      </c>
      <c r="B43" s="133" t="s">
        <v>90</v>
      </c>
      <c r="C43" s="136">
        <v>120</v>
      </c>
      <c r="D43" s="136">
        <v>120</v>
      </c>
      <c r="E43" s="136">
        <f t="shared" si="0"/>
        <v>-24</v>
      </c>
      <c r="F43" s="137">
        <v>96</v>
      </c>
    </row>
    <row r="44" customHeight="1" spans="1:6">
      <c r="A44" s="133">
        <v>2010850</v>
      </c>
      <c r="B44" s="133" t="s">
        <v>71</v>
      </c>
      <c r="C44" s="136">
        <v>71</v>
      </c>
      <c r="D44" s="136">
        <v>78</v>
      </c>
      <c r="E44" s="136">
        <f t="shared" si="0"/>
        <v>24</v>
      </c>
      <c r="F44" s="136">
        <v>102</v>
      </c>
    </row>
    <row r="45" customHeight="1" spans="1:6">
      <c r="A45" s="133">
        <v>20111</v>
      </c>
      <c r="B45" s="134" t="s">
        <v>91</v>
      </c>
      <c r="C45" s="135">
        <v>1734</v>
      </c>
      <c r="D45" s="135">
        <v>1819</v>
      </c>
      <c r="E45" s="135">
        <f t="shared" si="0"/>
        <v>-452</v>
      </c>
      <c r="F45" s="135">
        <v>1367</v>
      </c>
    </row>
    <row r="46" customHeight="1" spans="1:6">
      <c r="A46" s="133">
        <v>2011101</v>
      </c>
      <c r="B46" s="133" t="s">
        <v>70</v>
      </c>
      <c r="C46" s="136">
        <v>1043</v>
      </c>
      <c r="D46" s="136">
        <v>1102</v>
      </c>
      <c r="E46" s="136">
        <f t="shared" si="0"/>
        <v>12</v>
      </c>
      <c r="F46" s="136">
        <v>1114</v>
      </c>
    </row>
    <row r="47" customHeight="1" spans="1:6">
      <c r="A47" s="133">
        <v>2011102</v>
      </c>
      <c r="B47" s="133" t="s">
        <v>74</v>
      </c>
      <c r="C47" s="136">
        <v>300</v>
      </c>
      <c r="D47" s="136">
        <v>300</v>
      </c>
      <c r="E47" s="136">
        <f t="shared" si="0"/>
        <v>-116</v>
      </c>
      <c r="F47" s="137">
        <v>184</v>
      </c>
    </row>
    <row r="48" customHeight="1" spans="1:6">
      <c r="A48" s="133">
        <v>2011150</v>
      </c>
      <c r="B48" s="133" t="s">
        <v>71</v>
      </c>
      <c r="C48" s="136">
        <v>38</v>
      </c>
      <c r="D48" s="136">
        <v>42</v>
      </c>
      <c r="E48" s="136">
        <f t="shared" si="0"/>
        <v>4</v>
      </c>
      <c r="F48" s="136">
        <v>46</v>
      </c>
    </row>
    <row r="49" customHeight="1" spans="1:6">
      <c r="A49" s="133">
        <v>2011199</v>
      </c>
      <c r="B49" s="133" t="s">
        <v>92</v>
      </c>
      <c r="C49" s="136">
        <v>353</v>
      </c>
      <c r="D49" s="136">
        <v>375</v>
      </c>
      <c r="E49" s="136">
        <f t="shared" si="0"/>
        <v>-352</v>
      </c>
      <c r="F49" s="137">
        <v>23</v>
      </c>
    </row>
    <row r="50" customHeight="1" spans="1:6">
      <c r="A50" s="133">
        <v>20123</v>
      </c>
      <c r="B50" s="134" t="s">
        <v>93</v>
      </c>
      <c r="C50" s="135">
        <v>259</v>
      </c>
      <c r="D50" s="135">
        <v>406</v>
      </c>
      <c r="E50" s="135">
        <f t="shared" si="0"/>
        <v>164</v>
      </c>
      <c r="F50" s="135">
        <v>570</v>
      </c>
    </row>
    <row r="51" customHeight="1" spans="1:6">
      <c r="A51" s="133">
        <v>2012301</v>
      </c>
      <c r="B51" s="133" t="s">
        <v>70</v>
      </c>
      <c r="C51" s="136">
        <v>147</v>
      </c>
      <c r="D51" s="136">
        <v>159</v>
      </c>
      <c r="E51" s="136">
        <f t="shared" si="0"/>
        <v>11</v>
      </c>
      <c r="F51" s="136">
        <v>170</v>
      </c>
    </row>
    <row r="52" customHeight="1" spans="1:6">
      <c r="A52" s="133">
        <v>2012304</v>
      </c>
      <c r="B52" s="133" t="s">
        <v>94</v>
      </c>
      <c r="C52" s="136">
        <v>62</v>
      </c>
      <c r="D52" s="136">
        <v>174</v>
      </c>
      <c r="E52" s="136">
        <f t="shared" si="0"/>
        <v>135</v>
      </c>
      <c r="F52" s="136">
        <v>309</v>
      </c>
    </row>
    <row r="53" customHeight="1" spans="1:6">
      <c r="A53" s="133">
        <v>2012350</v>
      </c>
      <c r="B53" s="133" t="s">
        <v>71</v>
      </c>
      <c r="C53" s="136">
        <v>50</v>
      </c>
      <c r="D53" s="136">
        <v>53</v>
      </c>
      <c r="E53" s="136">
        <f t="shared" si="0"/>
        <v>5</v>
      </c>
      <c r="F53" s="136">
        <v>58</v>
      </c>
    </row>
    <row r="54" customHeight="1" spans="1:6">
      <c r="A54" s="133">
        <v>2012399</v>
      </c>
      <c r="B54" s="133" t="s">
        <v>95</v>
      </c>
      <c r="C54" s="136"/>
      <c r="D54" s="136">
        <v>20</v>
      </c>
      <c r="E54" s="136">
        <f t="shared" si="0"/>
        <v>13</v>
      </c>
      <c r="F54" s="136">
        <v>33</v>
      </c>
    </row>
    <row r="55" customHeight="1" spans="1:6">
      <c r="A55" s="133">
        <v>20126</v>
      </c>
      <c r="B55" s="134" t="s">
        <v>96</v>
      </c>
      <c r="C55" s="135">
        <v>250</v>
      </c>
      <c r="D55" s="135">
        <v>264</v>
      </c>
      <c r="E55" s="135">
        <f t="shared" si="0"/>
        <v>172</v>
      </c>
      <c r="F55" s="135">
        <v>436</v>
      </c>
    </row>
    <row r="56" customHeight="1" spans="1:6">
      <c r="A56" s="133">
        <v>2012601</v>
      </c>
      <c r="B56" s="133" t="s">
        <v>70</v>
      </c>
      <c r="C56" s="136">
        <v>150</v>
      </c>
      <c r="D56" s="136">
        <v>164</v>
      </c>
      <c r="E56" s="136">
        <f t="shared" si="0"/>
        <v>11</v>
      </c>
      <c r="F56" s="136">
        <v>175</v>
      </c>
    </row>
    <row r="57" customHeight="1" spans="1:6">
      <c r="A57" s="133">
        <v>2012604</v>
      </c>
      <c r="B57" s="133" t="s">
        <v>97</v>
      </c>
      <c r="C57" s="136">
        <v>100</v>
      </c>
      <c r="D57" s="136">
        <v>100</v>
      </c>
      <c r="E57" s="136">
        <f t="shared" si="0"/>
        <v>161</v>
      </c>
      <c r="F57" s="136">
        <v>261</v>
      </c>
    </row>
    <row r="58" customHeight="1" spans="1:6">
      <c r="A58" s="133">
        <v>20128</v>
      </c>
      <c r="B58" s="134" t="s">
        <v>98</v>
      </c>
      <c r="C58" s="135">
        <v>84</v>
      </c>
      <c r="D58" s="135">
        <v>91</v>
      </c>
      <c r="E58" s="135">
        <f t="shared" si="0"/>
        <v>4</v>
      </c>
      <c r="F58" s="135">
        <v>95</v>
      </c>
    </row>
    <row r="59" customHeight="1" spans="1:6">
      <c r="A59" s="133">
        <v>2012801</v>
      </c>
      <c r="B59" s="133" t="s">
        <v>70</v>
      </c>
      <c r="C59" s="136">
        <v>74</v>
      </c>
      <c r="D59" s="136">
        <v>81</v>
      </c>
      <c r="E59" s="136">
        <f t="shared" si="0"/>
        <v>7</v>
      </c>
      <c r="F59" s="136">
        <v>88</v>
      </c>
    </row>
    <row r="60" customHeight="1" spans="1:6">
      <c r="A60" s="133">
        <v>2012802</v>
      </c>
      <c r="B60" s="133" t="s">
        <v>74</v>
      </c>
      <c r="C60" s="136">
        <v>10</v>
      </c>
      <c r="D60" s="136">
        <v>10</v>
      </c>
      <c r="E60" s="136">
        <f t="shared" si="0"/>
        <v>-3</v>
      </c>
      <c r="F60" s="136">
        <v>7</v>
      </c>
    </row>
    <row r="61" customHeight="1" spans="1:6">
      <c r="A61" s="133">
        <v>20129</v>
      </c>
      <c r="B61" s="134" t="s">
        <v>99</v>
      </c>
      <c r="C61" s="135">
        <v>383</v>
      </c>
      <c r="D61" s="135">
        <v>413</v>
      </c>
      <c r="E61" s="135">
        <f t="shared" si="0"/>
        <v>60</v>
      </c>
      <c r="F61" s="135">
        <v>473</v>
      </c>
    </row>
    <row r="62" customHeight="1" spans="1:6">
      <c r="A62" s="133">
        <v>2012901</v>
      </c>
      <c r="B62" s="133" t="s">
        <v>70</v>
      </c>
      <c r="C62" s="136">
        <v>203</v>
      </c>
      <c r="D62" s="136">
        <v>229</v>
      </c>
      <c r="E62" s="136">
        <f t="shared" si="0"/>
        <v>46</v>
      </c>
      <c r="F62" s="136">
        <v>275</v>
      </c>
    </row>
    <row r="63" customHeight="1" spans="1:6">
      <c r="A63" s="133">
        <v>2012902</v>
      </c>
      <c r="B63" s="133" t="s">
        <v>74</v>
      </c>
      <c r="C63" s="136">
        <v>20</v>
      </c>
      <c r="D63" s="136">
        <v>20</v>
      </c>
      <c r="E63" s="136">
        <f t="shared" si="0"/>
        <v>0</v>
      </c>
      <c r="F63" s="136">
        <v>20</v>
      </c>
    </row>
    <row r="64" customHeight="1" spans="1:6">
      <c r="A64" s="133">
        <v>2012950</v>
      </c>
      <c r="B64" s="133" t="s">
        <v>71</v>
      </c>
      <c r="C64" s="136">
        <v>22</v>
      </c>
      <c r="D64" s="136">
        <v>23</v>
      </c>
      <c r="E64" s="136">
        <f t="shared" si="0"/>
        <v>0</v>
      </c>
      <c r="F64" s="136">
        <v>23</v>
      </c>
    </row>
    <row r="65" customHeight="1" spans="1:6">
      <c r="A65" s="133">
        <v>2012999</v>
      </c>
      <c r="B65" s="133" t="s">
        <v>100</v>
      </c>
      <c r="C65" s="136">
        <v>138</v>
      </c>
      <c r="D65" s="136">
        <v>141</v>
      </c>
      <c r="E65" s="136">
        <f t="shared" si="0"/>
        <v>14</v>
      </c>
      <c r="F65" s="136">
        <v>155</v>
      </c>
    </row>
    <row r="66" customHeight="1" spans="1:6">
      <c r="A66" s="133">
        <v>20131</v>
      </c>
      <c r="B66" s="134" t="s">
        <v>101</v>
      </c>
      <c r="C66" s="135">
        <v>1034</v>
      </c>
      <c r="D66" s="135">
        <v>1115</v>
      </c>
      <c r="E66" s="135">
        <f t="shared" si="0"/>
        <v>53</v>
      </c>
      <c r="F66" s="135">
        <v>1168</v>
      </c>
    </row>
    <row r="67" customHeight="1" spans="1:6">
      <c r="A67" s="133">
        <v>2013101</v>
      </c>
      <c r="B67" s="133" t="s">
        <v>70</v>
      </c>
      <c r="C67" s="136">
        <v>484</v>
      </c>
      <c r="D67" s="136">
        <v>544</v>
      </c>
      <c r="E67" s="136">
        <f t="shared" si="0"/>
        <v>47</v>
      </c>
      <c r="F67" s="136">
        <v>591</v>
      </c>
    </row>
    <row r="68" customHeight="1" spans="1:6">
      <c r="A68" s="133">
        <v>2013102</v>
      </c>
      <c r="B68" s="133" t="s">
        <v>74</v>
      </c>
      <c r="C68" s="136">
        <v>120</v>
      </c>
      <c r="D68" s="136">
        <v>120</v>
      </c>
      <c r="E68" s="136">
        <f t="shared" si="0"/>
        <v>11</v>
      </c>
      <c r="F68" s="136">
        <v>131</v>
      </c>
    </row>
    <row r="69" customHeight="1" spans="1:6">
      <c r="A69" s="133">
        <v>2013150</v>
      </c>
      <c r="B69" s="133" t="s">
        <v>71</v>
      </c>
      <c r="C69" s="136">
        <v>126</v>
      </c>
      <c r="D69" s="136">
        <v>147</v>
      </c>
      <c r="E69" s="136">
        <f t="shared" si="0"/>
        <v>4</v>
      </c>
      <c r="F69" s="136">
        <v>151</v>
      </c>
    </row>
    <row r="70" customHeight="1" spans="1:6">
      <c r="A70" s="133">
        <v>2013199</v>
      </c>
      <c r="B70" s="133" t="s">
        <v>102</v>
      </c>
      <c r="C70" s="136">
        <v>304</v>
      </c>
      <c r="D70" s="136">
        <v>304</v>
      </c>
      <c r="E70" s="136">
        <f t="shared" ref="E70:E133" si="1">+F70-D70</f>
        <v>-9</v>
      </c>
      <c r="F70" s="136">
        <v>295</v>
      </c>
    </row>
    <row r="71" customHeight="1" spans="1:6">
      <c r="A71" s="133">
        <v>20132</v>
      </c>
      <c r="B71" s="134" t="s">
        <v>103</v>
      </c>
      <c r="C71" s="135">
        <v>5247</v>
      </c>
      <c r="D71" s="135">
        <v>2781</v>
      </c>
      <c r="E71" s="135">
        <f t="shared" si="1"/>
        <v>-1807</v>
      </c>
      <c r="F71" s="135">
        <v>974</v>
      </c>
    </row>
    <row r="72" customHeight="1" spans="1:6">
      <c r="A72" s="133">
        <v>2013201</v>
      </c>
      <c r="B72" s="133" t="s">
        <v>70</v>
      </c>
      <c r="C72" s="136">
        <v>4820</v>
      </c>
      <c r="D72" s="136">
        <v>2307</v>
      </c>
      <c r="E72" s="136">
        <f t="shared" si="1"/>
        <v>-1776</v>
      </c>
      <c r="F72" s="136">
        <v>531</v>
      </c>
    </row>
    <row r="73" customHeight="1" spans="1:6">
      <c r="A73" s="133">
        <v>2013250</v>
      </c>
      <c r="B73" s="133" t="s">
        <v>71</v>
      </c>
      <c r="C73" s="136">
        <v>149</v>
      </c>
      <c r="D73" s="136">
        <v>160</v>
      </c>
      <c r="E73" s="136">
        <f t="shared" si="1"/>
        <v>0</v>
      </c>
      <c r="F73" s="136">
        <v>160</v>
      </c>
    </row>
    <row r="74" customHeight="1" spans="1:6">
      <c r="A74" s="133">
        <v>2013299</v>
      </c>
      <c r="B74" s="133" t="s">
        <v>104</v>
      </c>
      <c r="C74" s="136">
        <v>278</v>
      </c>
      <c r="D74" s="136">
        <v>314</v>
      </c>
      <c r="E74" s="136">
        <f t="shared" si="1"/>
        <v>-31</v>
      </c>
      <c r="F74" s="136">
        <v>283</v>
      </c>
    </row>
    <row r="75" customHeight="1" spans="1:6">
      <c r="A75" s="133">
        <v>20133</v>
      </c>
      <c r="B75" s="134" t="s">
        <v>105</v>
      </c>
      <c r="C75" s="135">
        <v>520</v>
      </c>
      <c r="D75" s="135">
        <v>544</v>
      </c>
      <c r="E75" s="135">
        <f t="shared" si="1"/>
        <v>152</v>
      </c>
      <c r="F75" s="135">
        <v>696</v>
      </c>
    </row>
    <row r="76" customHeight="1" spans="1:6">
      <c r="A76" s="133">
        <v>2013301</v>
      </c>
      <c r="B76" s="133" t="s">
        <v>70</v>
      </c>
      <c r="C76" s="136">
        <v>254</v>
      </c>
      <c r="D76" s="136">
        <v>271</v>
      </c>
      <c r="E76" s="136">
        <f t="shared" si="1"/>
        <v>36</v>
      </c>
      <c r="F76" s="136">
        <v>307</v>
      </c>
    </row>
    <row r="77" customHeight="1" spans="1:6">
      <c r="A77" s="133">
        <v>2013350</v>
      </c>
      <c r="B77" s="133" t="s">
        <v>71</v>
      </c>
      <c r="C77" s="136">
        <v>121</v>
      </c>
      <c r="D77" s="136">
        <v>128</v>
      </c>
      <c r="E77" s="136">
        <f t="shared" si="1"/>
        <v>-12</v>
      </c>
      <c r="F77" s="136">
        <v>116</v>
      </c>
    </row>
    <row r="78" customHeight="1" spans="1:6">
      <c r="A78" s="133">
        <v>2013399</v>
      </c>
      <c r="B78" s="133" t="s">
        <v>106</v>
      </c>
      <c r="C78" s="136">
        <v>145</v>
      </c>
      <c r="D78" s="136">
        <v>145</v>
      </c>
      <c r="E78" s="136">
        <f t="shared" si="1"/>
        <v>128</v>
      </c>
      <c r="F78" s="136">
        <v>273</v>
      </c>
    </row>
    <row r="79" customHeight="1" spans="1:6">
      <c r="A79" s="133">
        <v>20134</v>
      </c>
      <c r="B79" s="134" t="s">
        <v>107</v>
      </c>
      <c r="C79" s="135">
        <v>218</v>
      </c>
      <c r="D79" s="135">
        <v>232</v>
      </c>
      <c r="E79" s="135">
        <f t="shared" si="1"/>
        <v>24</v>
      </c>
      <c r="F79" s="135">
        <v>256</v>
      </c>
    </row>
    <row r="80" customHeight="1" spans="1:6">
      <c r="A80" s="133">
        <v>2013401</v>
      </c>
      <c r="B80" s="133" t="s">
        <v>70</v>
      </c>
      <c r="C80" s="136">
        <v>151</v>
      </c>
      <c r="D80" s="136">
        <v>157</v>
      </c>
      <c r="E80" s="136">
        <f t="shared" si="1"/>
        <v>13</v>
      </c>
      <c r="F80" s="136">
        <v>170</v>
      </c>
    </row>
    <row r="81" customHeight="1" spans="1:6">
      <c r="A81" s="133">
        <v>2013402</v>
      </c>
      <c r="B81" s="133" t="s">
        <v>74</v>
      </c>
      <c r="C81" s="136">
        <v>15</v>
      </c>
      <c r="D81" s="136">
        <v>20</v>
      </c>
      <c r="E81" s="136">
        <f t="shared" si="1"/>
        <v>-3</v>
      </c>
      <c r="F81" s="136">
        <v>17</v>
      </c>
    </row>
    <row r="82" customHeight="1" spans="1:6">
      <c r="A82" s="133">
        <v>2013404</v>
      </c>
      <c r="B82" s="133" t="s">
        <v>108</v>
      </c>
      <c r="C82" s="136"/>
      <c r="D82" s="136"/>
      <c r="E82" s="136">
        <f t="shared" si="1"/>
        <v>15</v>
      </c>
      <c r="F82" s="136">
        <v>15</v>
      </c>
    </row>
    <row r="83" customHeight="1" spans="1:6">
      <c r="A83" s="133">
        <v>2013450</v>
      </c>
      <c r="B83" s="133" t="s">
        <v>71</v>
      </c>
      <c r="C83" s="136">
        <v>52</v>
      </c>
      <c r="D83" s="136">
        <v>55</v>
      </c>
      <c r="E83" s="136">
        <f t="shared" si="1"/>
        <v>-1</v>
      </c>
      <c r="F83" s="136">
        <v>54</v>
      </c>
    </row>
    <row r="84" customHeight="1" spans="1:6">
      <c r="A84" s="133">
        <v>20136</v>
      </c>
      <c r="B84" s="134" t="s">
        <v>109</v>
      </c>
      <c r="C84" s="135">
        <v>418</v>
      </c>
      <c r="D84" s="135">
        <v>443</v>
      </c>
      <c r="E84" s="135">
        <f t="shared" si="1"/>
        <v>61</v>
      </c>
      <c r="F84" s="135">
        <v>504</v>
      </c>
    </row>
    <row r="85" customHeight="1" spans="1:6">
      <c r="A85" s="133">
        <v>2013601</v>
      </c>
      <c r="B85" s="133" t="s">
        <v>70</v>
      </c>
      <c r="C85" s="136">
        <v>295</v>
      </c>
      <c r="D85" s="136">
        <v>313</v>
      </c>
      <c r="E85" s="136">
        <f t="shared" si="1"/>
        <v>21</v>
      </c>
      <c r="F85" s="136">
        <v>334</v>
      </c>
    </row>
    <row r="86" customHeight="1" spans="1:6">
      <c r="A86" s="133">
        <v>2013602</v>
      </c>
      <c r="B86" s="133" t="s">
        <v>74</v>
      </c>
      <c r="C86" s="136">
        <v>30</v>
      </c>
      <c r="D86" s="136">
        <v>30</v>
      </c>
      <c r="E86" s="136">
        <f t="shared" si="1"/>
        <v>40</v>
      </c>
      <c r="F86" s="136">
        <v>70</v>
      </c>
    </row>
    <row r="87" customHeight="1" spans="1:6">
      <c r="A87" s="133">
        <v>2013650</v>
      </c>
      <c r="B87" s="133" t="s">
        <v>71</v>
      </c>
      <c r="C87" s="136">
        <v>93</v>
      </c>
      <c r="D87" s="136">
        <v>100</v>
      </c>
      <c r="E87" s="136">
        <f t="shared" si="1"/>
        <v>0</v>
      </c>
      <c r="F87" s="136">
        <v>100</v>
      </c>
    </row>
    <row r="88" customHeight="1" spans="1:6">
      <c r="A88" s="133">
        <v>20138</v>
      </c>
      <c r="B88" s="134" t="s">
        <v>110</v>
      </c>
      <c r="C88" s="135">
        <v>817</v>
      </c>
      <c r="D88" s="135">
        <v>874</v>
      </c>
      <c r="E88" s="135">
        <f t="shared" si="1"/>
        <v>72</v>
      </c>
      <c r="F88" s="135">
        <v>946</v>
      </c>
    </row>
    <row r="89" customHeight="1" spans="1:6">
      <c r="A89" s="133">
        <v>2013801</v>
      </c>
      <c r="B89" s="133" t="s">
        <v>70</v>
      </c>
      <c r="C89" s="136">
        <v>697</v>
      </c>
      <c r="D89" s="136">
        <v>745</v>
      </c>
      <c r="E89" s="136">
        <f t="shared" si="1"/>
        <v>68</v>
      </c>
      <c r="F89" s="136">
        <v>813</v>
      </c>
    </row>
    <row r="90" customHeight="1" spans="1:6">
      <c r="A90" s="133">
        <v>2013812</v>
      </c>
      <c r="B90" s="133" t="s">
        <v>111</v>
      </c>
      <c r="C90" s="136">
        <v>6</v>
      </c>
      <c r="D90" s="136">
        <v>10</v>
      </c>
      <c r="E90" s="136">
        <f t="shared" si="1"/>
        <v>0</v>
      </c>
      <c r="F90" s="136">
        <v>10</v>
      </c>
    </row>
    <row r="91" customHeight="1" spans="1:6">
      <c r="A91" s="133">
        <v>2013850</v>
      </c>
      <c r="B91" s="133" t="s">
        <v>71</v>
      </c>
      <c r="C91" s="136">
        <v>31</v>
      </c>
      <c r="D91" s="136">
        <v>35</v>
      </c>
      <c r="E91" s="136">
        <f t="shared" si="1"/>
        <v>-7</v>
      </c>
      <c r="F91" s="136">
        <v>28</v>
      </c>
    </row>
    <row r="92" customHeight="1" spans="1:6">
      <c r="A92" s="133">
        <v>2013899</v>
      </c>
      <c r="B92" s="133" t="s">
        <v>112</v>
      </c>
      <c r="C92" s="136">
        <v>83</v>
      </c>
      <c r="D92" s="136">
        <v>84</v>
      </c>
      <c r="E92" s="136">
        <f t="shared" si="1"/>
        <v>11</v>
      </c>
      <c r="F92" s="136">
        <v>95</v>
      </c>
    </row>
    <row r="93" customHeight="1" spans="1:6">
      <c r="A93" s="133">
        <v>20139</v>
      </c>
      <c r="B93" s="134" t="s">
        <v>113</v>
      </c>
      <c r="C93" s="135">
        <v>6</v>
      </c>
      <c r="D93" s="135">
        <v>29</v>
      </c>
      <c r="E93" s="135">
        <f t="shared" si="1"/>
        <v>32</v>
      </c>
      <c r="F93" s="135">
        <v>61</v>
      </c>
    </row>
    <row r="94" customHeight="1" spans="1:6">
      <c r="A94" s="133">
        <v>2013901</v>
      </c>
      <c r="B94" s="133" t="s">
        <v>70</v>
      </c>
      <c r="C94" s="136">
        <v>6</v>
      </c>
      <c r="D94" s="136">
        <v>29</v>
      </c>
      <c r="E94" s="136">
        <f t="shared" si="1"/>
        <v>21</v>
      </c>
      <c r="F94" s="136">
        <v>50</v>
      </c>
    </row>
    <row r="95" customHeight="1" spans="1:6">
      <c r="A95" s="133">
        <v>2013950</v>
      </c>
      <c r="B95" s="133" t="s">
        <v>71</v>
      </c>
      <c r="C95" s="136"/>
      <c r="D95" s="136"/>
      <c r="E95" s="136">
        <f t="shared" si="1"/>
        <v>11</v>
      </c>
      <c r="F95" s="136">
        <v>11</v>
      </c>
    </row>
    <row r="96" customHeight="1" spans="1:6">
      <c r="A96" s="133">
        <v>20140</v>
      </c>
      <c r="B96" s="134" t="s">
        <v>114</v>
      </c>
      <c r="C96" s="135">
        <v>191</v>
      </c>
      <c r="D96" s="135">
        <v>202</v>
      </c>
      <c r="E96" s="135">
        <f t="shared" si="1"/>
        <v>4</v>
      </c>
      <c r="F96" s="135">
        <v>206</v>
      </c>
    </row>
    <row r="97" customHeight="1" spans="1:6">
      <c r="A97" s="133">
        <v>2014001</v>
      </c>
      <c r="B97" s="133" t="s">
        <v>70</v>
      </c>
      <c r="C97" s="136">
        <v>75</v>
      </c>
      <c r="D97" s="136">
        <v>79</v>
      </c>
      <c r="E97" s="136">
        <f t="shared" si="1"/>
        <v>8</v>
      </c>
      <c r="F97" s="136">
        <v>87</v>
      </c>
    </row>
    <row r="98" customHeight="1" spans="1:6">
      <c r="A98" s="133">
        <v>2014004</v>
      </c>
      <c r="B98" s="133" t="s">
        <v>115</v>
      </c>
      <c r="C98" s="136">
        <v>25</v>
      </c>
      <c r="D98" s="136">
        <v>25</v>
      </c>
      <c r="E98" s="136">
        <f t="shared" si="1"/>
        <v>0</v>
      </c>
      <c r="F98" s="136">
        <v>25</v>
      </c>
    </row>
    <row r="99" customHeight="1" spans="1:6">
      <c r="A99" s="133">
        <v>2014099</v>
      </c>
      <c r="B99" s="133" t="s">
        <v>116</v>
      </c>
      <c r="C99" s="136">
        <v>91</v>
      </c>
      <c r="D99" s="136">
        <v>98</v>
      </c>
      <c r="E99" s="136">
        <f t="shared" si="1"/>
        <v>-4</v>
      </c>
      <c r="F99" s="136">
        <v>94</v>
      </c>
    </row>
    <row r="100" customHeight="1" spans="1:6">
      <c r="A100" s="133">
        <v>203</v>
      </c>
      <c r="B100" s="134" t="s">
        <v>117</v>
      </c>
      <c r="C100" s="135">
        <v>540</v>
      </c>
      <c r="D100" s="135">
        <v>612</v>
      </c>
      <c r="E100" s="135">
        <f t="shared" si="1"/>
        <v>1192</v>
      </c>
      <c r="F100" s="135">
        <v>1804</v>
      </c>
    </row>
    <row r="101" customHeight="1" spans="1:6">
      <c r="A101" s="133">
        <v>20306</v>
      </c>
      <c r="B101" s="134" t="s">
        <v>118</v>
      </c>
      <c r="C101" s="135">
        <v>540</v>
      </c>
      <c r="D101" s="135">
        <v>612</v>
      </c>
      <c r="E101" s="135">
        <f t="shared" si="1"/>
        <v>1192</v>
      </c>
      <c r="F101" s="135">
        <v>1804</v>
      </c>
    </row>
    <row r="102" customHeight="1" spans="1:6">
      <c r="A102" s="133">
        <v>2030603</v>
      </c>
      <c r="B102" s="133" t="s">
        <v>119</v>
      </c>
      <c r="C102" s="136">
        <v>540</v>
      </c>
      <c r="D102" s="136">
        <v>612</v>
      </c>
      <c r="E102" s="136">
        <f t="shared" si="1"/>
        <v>1002</v>
      </c>
      <c r="F102" s="136">
        <v>1614</v>
      </c>
    </row>
    <row r="103" customHeight="1" spans="1:6">
      <c r="A103" s="133">
        <v>2030607</v>
      </c>
      <c r="B103" s="133" t="s">
        <v>120</v>
      </c>
      <c r="C103" s="136"/>
      <c r="D103" s="136"/>
      <c r="E103" s="136">
        <f t="shared" si="1"/>
        <v>21</v>
      </c>
      <c r="F103" s="136">
        <v>21</v>
      </c>
    </row>
    <row r="104" customHeight="1" spans="1:6">
      <c r="A104" s="133">
        <v>2030699</v>
      </c>
      <c r="B104" s="133" t="s">
        <v>121</v>
      </c>
      <c r="C104" s="136"/>
      <c r="D104" s="136"/>
      <c r="E104" s="136">
        <f t="shared" si="1"/>
        <v>169</v>
      </c>
      <c r="F104" s="136">
        <v>169</v>
      </c>
    </row>
    <row r="105" customHeight="1" spans="1:6">
      <c r="A105" s="133">
        <v>204</v>
      </c>
      <c r="B105" s="134" t="s">
        <v>122</v>
      </c>
      <c r="C105" s="135">
        <v>4756</v>
      </c>
      <c r="D105" s="135">
        <v>6067</v>
      </c>
      <c r="E105" s="135">
        <f t="shared" si="1"/>
        <v>468</v>
      </c>
      <c r="F105" s="135">
        <f>SUM(F106,F108,F113,F118,F122,F127,F129)</f>
        <v>6535</v>
      </c>
    </row>
    <row r="106" customHeight="1" spans="1:6">
      <c r="A106" s="133">
        <v>20401</v>
      </c>
      <c r="B106" s="134" t="s">
        <v>123</v>
      </c>
      <c r="C106" s="135">
        <v>60</v>
      </c>
      <c r="D106" s="135">
        <v>60</v>
      </c>
      <c r="E106" s="135">
        <f t="shared" si="1"/>
        <v>-17</v>
      </c>
      <c r="F106" s="135">
        <v>43</v>
      </c>
    </row>
    <row r="107" customHeight="1" spans="1:6">
      <c r="A107" s="133">
        <v>2040199</v>
      </c>
      <c r="B107" s="133" t="s">
        <v>124</v>
      </c>
      <c r="C107" s="136">
        <v>60</v>
      </c>
      <c r="D107" s="136">
        <v>60</v>
      </c>
      <c r="E107" s="136">
        <f t="shared" si="1"/>
        <v>-17</v>
      </c>
      <c r="F107" s="136">
        <v>43</v>
      </c>
    </row>
    <row r="108" customHeight="1" spans="1:6">
      <c r="A108" s="133">
        <v>20402</v>
      </c>
      <c r="B108" s="134" t="s">
        <v>125</v>
      </c>
      <c r="C108" s="135">
        <v>3612</v>
      </c>
      <c r="D108" s="135">
        <v>3889</v>
      </c>
      <c r="E108" s="135">
        <f t="shared" si="1"/>
        <v>878</v>
      </c>
      <c r="F108" s="135">
        <v>4767</v>
      </c>
    </row>
    <row r="109" customHeight="1" spans="1:6">
      <c r="A109" s="133">
        <v>2040201</v>
      </c>
      <c r="B109" s="133" t="s">
        <v>70</v>
      </c>
      <c r="C109" s="136">
        <v>2701</v>
      </c>
      <c r="D109" s="136">
        <v>2975</v>
      </c>
      <c r="E109" s="136">
        <f t="shared" si="1"/>
        <v>317</v>
      </c>
      <c r="F109" s="136">
        <v>3292</v>
      </c>
    </row>
    <row r="110" customHeight="1" spans="1:6">
      <c r="A110" s="133">
        <v>2040202</v>
      </c>
      <c r="B110" s="133" t="s">
        <v>74</v>
      </c>
      <c r="C110" s="136">
        <v>901</v>
      </c>
      <c r="D110" s="136">
        <v>901</v>
      </c>
      <c r="E110" s="136">
        <f t="shared" si="1"/>
        <v>559</v>
      </c>
      <c r="F110" s="136">
        <v>1460</v>
      </c>
    </row>
    <row r="111" customHeight="1" spans="1:6">
      <c r="A111" s="133">
        <v>2040250</v>
      </c>
      <c r="B111" s="133" t="s">
        <v>71</v>
      </c>
      <c r="C111" s="136"/>
      <c r="D111" s="136">
        <v>3</v>
      </c>
      <c r="E111" s="136">
        <f t="shared" si="1"/>
        <v>2</v>
      </c>
      <c r="F111" s="136">
        <v>5</v>
      </c>
    </row>
    <row r="112" customHeight="1" spans="1:6">
      <c r="A112" s="133">
        <v>2040299</v>
      </c>
      <c r="B112" s="133" t="s">
        <v>126</v>
      </c>
      <c r="C112" s="136">
        <v>10</v>
      </c>
      <c r="D112" s="136">
        <v>10</v>
      </c>
      <c r="E112" s="136">
        <f t="shared" si="1"/>
        <v>0</v>
      </c>
      <c r="F112" s="136">
        <v>10</v>
      </c>
    </row>
    <row r="113" customHeight="1" spans="1:6">
      <c r="A113" s="133">
        <v>20404</v>
      </c>
      <c r="B113" s="134" t="s">
        <v>127</v>
      </c>
      <c r="C113" s="135">
        <v>107</v>
      </c>
      <c r="D113" s="135">
        <v>171</v>
      </c>
      <c r="E113" s="135">
        <f t="shared" si="1"/>
        <v>8</v>
      </c>
      <c r="F113" s="135">
        <v>179</v>
      </c>
    </row>
    <row r="114" customHeight="1" spans="1:6">
      <c r="A114" s="133">
        <v>2040401</v>
      </c>
      <c r="B114" s="133" t="s">
        <v>70</v>
      </c>
      <c r="C114" s="136">
        <v>107</v>
      </c>
      <c r="D114" s="136">
        <v>141</v>
      </c>
      <c r="E114" s="136">
        <f t="shared" si="1"/>
        <v>22</v>
      </c>
      <c r="F114" s="136">
        <v>163</v>
      </c>
    </row>
    <row r="115" customHeight="1" spans="1:6">
      <c r="A115" s="133">
        <v>2040402</v>
      </c>
      <c r="B115" s="133" t="s">
        <v>74</v>
      </c>
      <c r="C115" s="136"/>
      <c r="D115" s="136">
        <v>29</v>
      </c>
      <c r="E115" s="136">
        <f t="shared" si="1"/>
        <v>-29</v>
      </c>
      <c r="F115" s="136">
        <v>0</v>
      </c>
    </row>
    <row r="116" customHeight="1" spans="1:6">
      <c r="A116" s="133">
        <v>2040409</v>
      </c>
      <c r="B116" s="133" t="s">
        <v>128</v>
      </c>
      <c r="C116" s="136"/>
      <c r="D116" s="136"/>
      <c r="E116" s="136">
        <f t="shared" si="1"/>
        <v>15</v>
      </c>
      <c r="F116" s="136">
        <v>15</v>
      </c>
    </row>
    <row r="117" customHeight="1" spans="1:6">
      <c r="A117" s="133">
        <v>2040450</v>
      </c>
      <c r="B117" s="133" t="s">
        <v>71</v>
      </c>
      <c r="C117" s="136"/>
      <c r="D117" s="136">
        <v>1</v>
      </c>
      <c r="E117" s="136">
        <f t="shared" si="1"/>
        <v>0</v>
      </c>
      <c r="F117" s="136">
        <v>1</v>
      </c>
    </row>
    <row r="118" customHeight="1" spans="1:6">
      <c r="A118" s="133">
        <v>20405</v>
      </c>
      <c r="B118" s="134" t="s">
        <v>129</v>
      </c>
      <c r="C118" s="135">
        <v>192</v>
      </c>
      <c r="D118" s="135">
        <v>275</v>
      </c>
      <c r="E118" s="135">
        <f t="shared" si="1"/>
        <v>41</v>
      </c>
      <c r="F118" s="135">
        <v>316</v>
      </c>
    </row>
    <row r="119" customHeight="1" spans="1:6">
      <c r="A119" s="133">
        <v>2040501</v>
      </c>
      <c r="B119" s="133" t="s">
        <v>70</v>
      </c>
      <c r="C119" s="136">
        <v>192</v>
      </c>
      <c r="D119" s="136">
        <v>245</v>
      </c>
      <c r="E119" s="136">
        <f t="shared" si="1"/>
        <v>41</v>
      </c>
      <c r="F119" s="136">
        <v>286</v>
      </c>
    </row>
    <row r="120" customHeight="1" spans="1:6">
      <c r="A120" s="133">
        <v>2040502</v>
      </c>
      <c r="B120" s="133" t="s">
        <v>74</v>
      </c>
      <c r="C120" s="136"/>
      <c r="D120" s="136">
        <v>29</v>
      </c>
      <c r="E120" s="136">
        <f t="shared" si="1"/>
        <v>0</v>
      </c>
      <c r="F120" s="136">
        <v>29</v>
      </c>
    </row>
    <row r="121" customHeight="1" spans="1:6">
      <c r="A121" s="133">
        <v>2040550</v>
      </c>
      <c r="B121" s="133" t="s">
        <v>71</v>
      </c>
      <c r="C121" s="136"/>
      <c r="D121" s="136">
        <v>1</v>
      </c>
      <c r="E121" s="136">
        <f t="shared" si="1"/>
        <v>0</v>
      </c>
      <c r="F121" s="136">
        <v>1</v>
      </c>
    </row>
    <row r="122" customHeight="1" spans="1:6">
      <c r="A122" s="133">
        <v>20406</v>
      </c>
      <c r="B122" s="134" t="s">
        <v>130</v>
      </c>
      <c r="C122" s="135">
        <v>783</v>
      </c>
      <c r="D122" s="135">
        <v>815</v>
      </c>
      <c r="E122" s="135">
        <f t="shared" si="1"/>
        <v>45</v>
      </c>
      <c r="F122" s="135">
        <v>860</v>
      </c>
    </row>
    <row r="123" customHeight="1" spans="1:6">
      <c r="A123" s="133">
        <v>2040601</v>
      </c>
      <c r="B123" s="133" t="s">
        <v>70</v>
      </c>
      <c r="C123" s="136">
        <v>579</v>
      </c>
      <c r="D123" s="136">
        <v>609</v>
      </c>
      <c r="E123" s="136">
        <f t="shared" si="1"/>
        <v>30</v>
      </c>
      <c r="F123" s="136">
        <v>639</v>
      </c>
    </row>
    <row r="124" customHeight="1" spans="1:6">
      <c r="A124" s="133">
        <v>2040602</v>
      </c>
      <c r="B124" s="133" t="s">
        <v>74</v>
      </c>
      <c r="C124" s="136">
        <v>87</v>
      </c>
      <c r="D124" s="136">
        <v>87</v>
      </c>
      <c r="E124" s="136">
        <f t="shared" si="1"/>
        <v>0</v>
      </c>
      <c r="F124" s="136">
        <v>87</v>
      </c>
    </row>
    <row r="125" customHeight="1" spans="1:6">
      <c r="A125" s="133">
        <v>2040604</v>
      </c>
      <c r="B125" s="133" t="s">
        <v>131</v>
      </c>
      <c r="C125" s="136">
        <v>100</v>
      </c>
      <c r="D125" s="136">
        <v>100</v>
      </c>
      <c r="E125" s="136">
        <f t="shared" si="1"/>
        <v>7</v>
      </c>
      <c r="F125" s="136">
        <v>107</v>
      </c>
    </row>
    <row r="126" customHeight="1" spans="1:6">
      <c r="A126" s="133">
        <v>2040650</v>
      </c>
      <c r="B126" s="133" t="s">
        <v>71</v>
      </c>
      <c r="C126" s="136">
        <v>17</v>
      </c>
      <c r="D126" s="136">
        <v>19</v>
      </c>
      <c r="E126" s="136">
        <f t="shared" si="1"/>
        <v>8</v>
      </c>
      <c r="F126" s="136">
        <v>27</v>
      </c>
    </row>
    <row r="127" customHeight="1" spans="1:6">
      <c r="A127" s="133">
        <v>20407</v>
      </c>
      <c r="B127" s="134" t="s">
        <v>132</v>
      </c>
      <c r="C127" s="135"/>
      <c r="D127" s="135">
        <v>167</v>
      </c>
      <c r="E127" s="135">
        <f t="shared" si="1"/>
        <v>0</v>
      </c>
      <c r="F127" s="135">
        <v>167</v>
      </c>
    </row>
    <row r="128" customHeight="1" spans="1:6">
      <c r="A128" s="133">
        <v>2040706</v>
      </c>
      <c r="B128" s="133" t="s">
        <v>133</v>
      </c>
      <c r="C128" s="136"/>
      <c r="D128" s="136">
        <v>167</v>
      </c>
      <c r="E128" s="136">
        <f t="shared" si="1"/>
        <v>0</v>
      </c>
      <c r="F128" s="136">
        <v>167</v>
      </c>
    </row>
    <row r="129" customHeight="1" spans="1:6">
      <c r="A129" s="133">
        <v>20499</v>
      </c>
      <c r="B129" s="134" t="s">
        <v>134</v>
      </c>
      <c r="C129" s="135">
        <v>2</v>
      </c>
      <c r="D129" s="135">
        <v>690</v>
      </c>
      <c r="E129" s="135">
        <f t="shared" si="1"/>
        <v>-487</v>
      </c>
      <c r="F129" s="135">
        <v>203</v>
      </c>
    </row>
    <row r="130" customHeight="1" spans="1:6">
      <c r="A130" s="133">
        <v>2049999</v>
      </c>
      <c r="B130" s="133" t="s">
        <v>135</v>
      </c>
      <c r="C130" s="136">
        <v>2</v>
      </c>
      <c r="D130" s="136">
        <v>690</v>
      </c>
      <c r="E130" s="136">
        <f t="shared" si="1"/>
        <v>-487</v>
      </c>
      <c r="F130" s="136">
        <v>203</v>
      </c>
    </row>
    <row r="131" customHeight="1" spans="1:6">
      <c r="A131" s="133">
        <v>205</v>
      </c>
      <c r="B131" s="134" t="s">
        <v>136</v>
      </c>
      <c r="C131" s="135">
        <v>23731</v>
      </c>
      <c r="D131" s="135">
        <v>30323</v>
      </c>
      <c r="E131" s="135">
        <f t="shared" si="1"/>
        <v>1812</v>
      </c>
      <c r="F131" s="135">
        <f>SUM(F132,F135,F142,F144,F146,F148,F150)</f>
        <v>32135</v>
      </c>
    </row>
    <row r="132" customHeight="1" spans="1:6">
      <c r="A132" s="133">
        <v>20501</v>
      </c>
      <c r="B132" s="134" t="s">
        <v>137</v>
      </c>
      <c r="C132" s="135">
        <v>923</v>
      </c>
      <c r="D132" s="135">
        <v>1754</v>
      </c>
      <c r="E132" s="135">
        <f t="shared" si="1"/>
        <v>-253</v>
      </c>
      <c r="F132" s="135">
        <v>1501</v>
      </c>
    </row>
    <row r="133" customHeight="1" spans="1:6">
      <c r="A133" s="133">
        <v>2050101</v>
      </c>
      <c r="B133" s="133" t="s">
        <v>70</v>
      </c>
      <c r="C133" s="136">
        <v>97</v>
      </c>
      <c r="D133" s="136">
        <v>844</v>
      </c>
      <c r="E133" s="136">
        <f t="shared" si="1"/>
        <v>-210</v>
      </c>
      <c r="F133" s="136">
        <v>634</v>
      </c>
    </row>
    <row r="134" customHeight="1" spans="1:6">
      <c r="A134" s="133">
        <v>2050199</v>
      </c>
      <c r="B134" s="133" t="s">
        <v>138</v>
      </c>
      <c r="C134" s="136">
        <v>826</v>
      </c>
      <c r="D134" s="136">
        <v>910</v>
      </c>
      <c r="E134" s="136">
        <f t="shared" ref="E134:E197" si="2">+F134-D134</f>
        <v>-43</v>
      </c>
      <c r="F134" s="136">
        <v>867</v>
      </c>
    </row>
    <row r="135" customHeight="1" spans="1:6">
      <c r="A135" s="133">
        <v>20502</v>
      </c>
      <c r="B135" s="134" t="s">
        <v>139</v>
      </c>
      <c r="C135" s="135">
        <v>21657</v>
      </c>
      <c r="D135" s="135">
        <v>25170</v>
      </c>
      <c r="E135" s="135">
        <f t="shared" si="2"/>
        <v>4455</v>
      </c>
      <c r="F135" s="135">
        <v>29625</v>
      </c>
    </row>
    <row r="136" customHeight="1" spans="1:6">
      <c r="A136" s="133">
        <v>2050201</v>
      </c>
      <c r="B136" s="133" t="s">
        <v>140</v>
      </c>
      <c r="C136" s="136">
        <v>1470</v>
      </c>
      <c r="D136" s="136">
        <v>2378</v>
      </c>
      <c r="E136" s="136">
        <f t="shared" si="2"/>
        <v>712</v>
      </c>
      <c r="F136" s="136">
        <v>3090</v>
      </c>
    </row>
    <row r="137" customHeight="1" spans="1:6">
      <c r="A137" s="133">
        <v>2050202</v>
      </c>
      <c r="B137" s="133" t="s">
        <v>141</v>
      </c>
      <c r="C137" s="136">
        <v>11041</v>
      </c>
      <c r="D137" s="136">
        <v>12014</v>
      </c>
      <c r="E137" s="136">
        <f t="shared" si="2"/>
        <v>2448</v>
      </c>
      <c r="F137" s="136">
        <f>4309+12153-2000</f>
        <v>14462</v>
      </c>
    </row>
    <row r="138" customHeight="1" spans="1:6">
      <c r="A138" s="133">
        <v>2050203</v>
      </c>
      <c r="B138" s="133" t="s">
        <v>142</v>
      </c>
      <c r="C138" s="136">
        <v>7017</v>
      </c>
      <c r="D138" s="136">
        <v>8333</v>
      </c>
      <c r="E138" s="136">
        <f t="shared" si="2"/>
        <v>1062</v>
      </c>
      <c r="F138" s="136">
        <v>9395</v>
      </c>
    </row>
    <row r="139" customHeight="1" spans="1:6">
      <c r="A139" s="133">
        <v>2050204</v>
      </c>
      <c r="B139" s="133" t="s">
        <v>143</v>
      </c>
      <c r="C139" s="136">
        <v>2127</v>
      </c>
      <c r="D139" s="136">
        <v>2443</v>
      </c>
      <c r="E139" s="136">
        <f t="shared" si="2"/>
        <v>-11</v>
      </c>
      <c r="F139" s="136">
        <v>2432</v>
      </c>
    </row>
    <row r="140" customHeight="1" spans="1:6">
      <c r="A140" s="133">
        <v>2050205</v>
      </c>
      <c r="B140" s="133" t="s">
        <v>144</v>
      </c>
      <c r="C140" s="136">
        <v>2</v>
      </c>
      <c r="D140" s="136">
        <v>2</v>
      </c>
      <c r="E140" s="136">
        <f t="shared" si="2"/>
        <v>193</v>
      </c>
      <c r="F140" s="136">
        <v>195</v>
      </c>
    </row>
    <row r="141" customHeight="1" spans="1:6">
      <c r="A141" s="133">
        <v>2050299</v>
      </c>
      <c r="B141" s="133" t="s">
        <v>145</v>
      </c>
      <c r="C141" s="136"/>
      <c r="D141" s="136"/>
      <c r="E141" s="136">
        <f t="shared" si="2"/>
        <v>51</v>
      </c>
      <c r="F141" s="136">
        <v>51</v>
      </c>
    </row>
    <row r="142" customHeight="1" spans="1:6">
      <c r="A142" s="133">
        <v>20503</v>
      </c>
      <c r="B142" s="134" t="s">
        <v>146</v>
      </c>
      <c r="C142" s="135">
        <v>754</v>
      </c>
      <c r="D142" s="135">
        <v>754</v>
      </c>
      <c r="E142" s="135">
        <f t="shared" si="2"/>
        <v>-180</v>
      </c>
      <c r="F142" s="135">
        <v>574</v>
      </c>
    </row>
    <row r="143" customHeight="1" spans="1:6">
      <c r="A143" s="133">
        <v>2050302</v>
      </c>
      <c r="B143" s="133" t="s">
        <v>147</v>
      </c>
      <c r="C143" s="136">
        <v>754</v>
      </c>
      <c r="D143" s="136">
        <v>754</v>
      </c>
      <c r="E143" s="136">
        <f t="shared" si="2"/>
        <v>-180</v>
      </c>
      <c r="F143" s="136">
        <v>574</v>
      </c>
    </row>
    <row r="144" customHeight="1" spans="1:6">
      <c r="A144" s="133">
        <v>20507</v>
      </c>
      <c r="B144" s="134" t="s">
        <v>148</v>
      </c>
      <c r="C144" s="136"/>
      <c r="D144" s="136"/>
      <c r="E144" s="135">
        <f t="shared" si="2"/>
        <v>22</v>
      </c>
      <c r="F144" s="135">
        <v>22</v>
      </c>
    </row>
    <row r="145" customHeight="1" spans="1:6">
      <c r="A145" s="133">
        <v>2050701</v>
      </c>
      <c r="B145" s="133" t="s">
        <v>149</v>
      </c>
      <c r="C145" s="136"/>
      <c r="D145" s="136"/>
      <c r="E145" s="136">
        <f t="shared" si="2"/>
        <v>22</v>
      </c>
      <c r="F145" s="136">
        <v>22</v>
      </c>
    </row>
    <row r="146" customHeight="1" spans="1:6">
      <c r="A146" s="133">
        <v>20508</v>
      </c>
      <c r="B146" s="138" t="s">
        <v>150</v>
      </c>
      <c r="C146" s="135">
        <v>397</v>
      </c>
      <c r="D146" s="135">
        <v>419</v>
      </c>
      <c r="E146" s="135">
        <f t="shared" si="2"/>
        <v>-63</v>
      </c>
      <c r="F146" s="135">
        <v>356</v>
      </c>
    </row>
    <row r="147" customHeight="1" spans="1:6">
      <c r="A147" s="133">
        <v>2050802</v>
      </c>
      <c r="B147" s="139" t="s">
        <v>151</v>
      </c>
      <c r="C147" s="136">
        <v>397</v>
      </c>
      <c r="D147" s="136">
        <v>419</v>
      </c>
      <c r="E147" s="136">
        <f t="shared" si="2"/>
        <v>-63</v>
      </c>
      <c r="F147" s="136">
        <v>356</v>
      </c>
    </row>
    <row r="148" customHeight="1" spans="1:6">
      <c r="A148" s="133">
        <v>20509</v>
      </c>
      <c r="B148" s="138" t="s">
        <v>152</v>
      </c>
      <c r="C148" s="135"/>
      <c r="D148" s="135">
        <v>19</v>
      </c>
      <c r="E148" s="135">
        <f t="shared" si="2"/>
        <v>0</v>
      </c>
      <c r="F148" s="135">
        <v>19</v>
      </c>
    </row>
    <row r="149" customHeight="1" spans="1:6">
      <c r="A149" s="133">
        <v>2050902</v>
      </c>
      <c r="B149" s="139" t="s">
        <v>153</v>
      </c>
      <c r="C149" s="136"/>
      <c r="D149" s="136">
        <v>19</v>
      </c>
      <c r="E149" s="136">
        <f t="shared" si="2"/>
        <v>0</v>
      </c>
      <c r="F149" s="136">
        <v>19</v>
      </c>
    </row>
    <row r="150" customHeight="1" spans="1:6">
      <c r="A150" s="133">
        <v>20599</v>
      </c>
      <c r="B150" s="138" t="s">
        <v>154</v>
      </c>
      <c r="C150" s="135"/>
      <c r="D150" s="135">
        <v>2207</v>
      </c>
      <c r="E150" s="135">
        <f t="shared" si="2"/>
        <v>-2169</v>
      </c>
      <c r="F150" s="135">
        <v>38</v>
      </c>
    </row>
    <row r="151" customHeight="1" spans="1:6">
      <c r="A151" s="133">
        <v>2059999</v>
      </c>
      <c r="B151" s="139" t="s">
        <v>155</v>
      </c>
      <c r="C151" s="136"/>
      <c r="D151" s="136">
        <v>2207</v>
      </c>
      <c r="E151" s="136">
        <f t="shared" si="2"/>
        <v>-2169</v>
      </c>
      <c r="F151" s="136">
        <f>-4309+4347</f>
        <v>38</v>
      </c>
    </row>
    <row r="152" customHeight="1" spans="1:6">
      <c r="A152" s="133">
        <v>206</v>
      </c>
      <c r="B152" s="134" t="s">
        <v>156</v>
      </c>
      <c r="C152" s="135">
        <v>247</v>
      </c>
      <c r="D152" s="135">
        <v>292</v>
      </c>
      <c r="E152" s="135">
        <f t="shared" si="2"/>
        <v>6</v>
      </c>
      <c r="F152" s="135">
        <f>SUM(F153,F157,F159)</f>
        <v>298</v>
      </c>
    </row>
    <row r="153" customHeight="1" spans="1:6">
      <c r="A153" s="133">
        <v>20607</v>
      </c>
      <c r="B153" s="134" t="s">
        <v>157</v>
      </c>
      <c r="C153" s="135">
        <v>134</v>
      </c>
      <c r="D153" s="135">
        <v>139</v>
      </c>
      <c r="E153" s="135">
        <f t="shared" si="2"/>
        <v>69</v>
      </c>
      <c r="F153" s="135">
        <v>208</v>
      </c>
    </row>
    <row r="154" customHeight="1" spans="1:6">
      <c r="A154" s="133">
        <v>2060701</v>
      </c>
      <c r="B154" s="133" t="s">
        <v>158</v>
      </c>
      <c r="C154" s="136">
        <v>85</v>
      </c>
      <c r="D154" s="136">
        <v>90</v>
      </c>
      <c r="E154" s="136">
        <f t="shared" si="2"/>
        <v>50</v>
      </c>
      <c r="F154" s="136">
        <v>140</v>
      </c>
    </row>
    <row r="155" customHeight="1" spans="1:6">
      <c r="A155" s="133">
        <v>2060702</v>
      </c>
      <c r="B155" s="133" t="s">
        <v>159</v>
      </c>
      <c r="C155" s="136">
        <v>15</v>
      </c>
      <c r="D155" s="136">
        <v>15</v>
      </c>
      <c r="E155" s="136">
        <f t="shared" si="2"/>
        <v>-10</v>
      </c>
      <c r="F155" s="136">
        <v>5</v>
      </c>
    </row>
    <row r="156" customHeight="1" spans="1:6">
      <c r="A156" s="133">
        <v>2060799</v>
      </c>
      <c r="B156" s="133" t="s">
        <v>160</v>
      </c>
      <c r="C156" s="136">
        <v>34</v>
      </c>
      <c r="D156" s="136">
        <v>34</v>
      </c>
      <c r="E156" s="136">
        <f t="shared" si="2"/>
        <v>29</v>
      </c>
      <c r="F156" s="136">
        <v>63</v>
      </c>
    </row>
    <row r="157" customHeight="1" spans="1:6">
      <c r="A157" s="133">
        <v>20608</v>
      </c>
      <c r="B157" s="134" t="s">
        <v>161</v>
      </c>
      <c r="C157" s="135">
        <v>73</v>
      </c>
      <c r="D157" s="135">
        <v>73</v>
      </c>
      <c r="E157" s="135">
        <f t="shared" si="2"/>
        <v>-63</v>
      </c>
      <c r="F157" s="135">
        <v>10</v>
      </c>
    </row>
    <row r="158" customHeight="1" spans="1:6">
      <c r="A158" s="133">
        <v>2060899</v>
      </c>
      <c r="B158" s="133" t="s">
        <v>162</v>
      </c>
      <c r="C158" s="136">
        <v>73</v>
      </c>
      <c r="D158" s="136">
        <v>73</v>
      </c>
      <c r="E158" s="136">
        <f t="shared" si="2"/>
        <v>-63</v>
      </c>
      <c r="F158" s="136">
        <v>10</v>
      </c>
    </row>
    <row r="159" customHeight="1" spans="1:6">
      <c r="A159" s="133">
        <v>20699</v>
      </c>
      <c r="B159" s="134" t="s">
        <v>163</v>
      </c>
      <c r="C159" s="135">
        <v>40</v>
      </c>
      <c r="D159" s="135">
        <v>80</v>
      </c>
      <c r="E159" s="135">
        <f t="shared" si="2"/>
        <v>0</v>
      </c>
      <c r="F159" s="135">
        <v>80</v>
      </c>
    </row>
    <row r="160" customHeight="1" spans="1:6">
      <c r="A160" s="133">
        <v>2069999</v>
      </c>
      <c r="B160" s="133" t="s">
        <v>164</v>
      </c>
      <c r="C160" s="136">
        <v>40</v>
      </c>
      <c r="D160" s="136">
        <v>80</v>
      </c>
      <c r="E160" s="136">
        <f t="shared" si="2"/>
        <v>0</v>
      </c>
      <c r="F160" s="136">
        <v>80</v>
      </c>
    </row>
    <row r="161" customHeight="1" spans="1:6">
      <c r="A161" s="133">
        <v>207</v>
      </c>
      <c r="B161" s="134" t="s">
        <v>165</v>
      </c>
      <c r="C161" s="135">
        <v>1603</v>
      </c>
      <c r="D161" s="135">
        <v>1573</v>
      </c>
      <c r="E161" s="135">
        <f t="shared" si="2"/>
        <v>704</v>
      </c>
      <c r="F161" s="135">
        <f>SUM(F162,F169,F173,F176)</f>
        <v>2277</v>
      </c>
    </row>
    <row r="162" customHeight="1" spans="1:6">
      <c r="A162" s="133">
        <v>20701</v>
      </c>
      <c r="B162" s="134" t="s">
        <v>166</v>
      </c>
      <c r="C162" s="135">
        <v>1273</v>
      </c>
      <c r="D162" s="135">
        <v>1221</v>
      </c>
      <c r="E162" s="135">
        <f t="shared" si="2"/>
        <v>290</v>
      </c>
      <c r="F162" s="135">
        <v>1511</v>
      </c>
    </row>
    <row r="163" customHeight="1" spans="1:6">
      <c r="A163" s="133">
        <v>2070101</v>
      </c>
      <c r="B163" s="133" t="s">
        <v>70</v>
      </c>
      <c r="C163" s="136">
        <v>666</v>
      </c>
      <c r="D163" s="136">
        <v>703</v>
      </c>
      <c r="E163" s="136">
        <f t="shared" si="2"/>
        <v>62</v>
      </c>
      <c r="F163" s="136">
        <v>765</v>
      </c>
    </row>
    <row r="164" customHeight="1" spans="1:6">
      <c r="A164" s="133">
        <v>2070108</v>
      </c>
      <c r="B164" s="133" t="s">
        <v>167</v>
      </c>
      <c r="C164" s="136">
        <v>60</v>
      </c>
      <c r="D164" s="136">
        <v>60</v>
      </c>
      <c r="E164" s="136">
        <f t="shared" si="2"/>
        <v>17</v>
      </c>
      <c r="F164" s="136">
        <v>77</v>
      </c>
    </row>
    <row r="165" customHeight="1" spans="1:6">
      <c r="A165" s="133">
        <v>2070109</v>
      </c>
      <c r="B165" s="133" t="s">
        <v>168</v>
      </c>
      <c r="C165" s="136">
        <v>238</v>
      </c>
      <c r="D165" s="136">
        <v>131</v>
      </c>
      <c r="E165" s="136">
        <f t="shared" si="2"/>
        <v>103</v>
      </c>
      <c r="F165" s="136">
        <v>234</v>
      </c>
    </row>
    <row r="166" customHeight="1" spans="1:6">
      <c r="A166" s="133">
        <v>2070111</v>
      </c>
      <c r="B166" s="133" t="s">
        <v>169</v>
      </c>
      <c r="C166" s="136"/>
      <c r="D166" s="136">
        <v>10</v>
      </c>
      <c r="E166" s="136">
        <f t="shared" si="2"/>
        <v>0</v>
      </c>
      <c r="F166" s="136">
        <v>10</v>
      </c>
    </row>
    <row r="167" customHeight="1" spans="1:6">
      <c r="A167" s="133">
        <v>2070114</v>
      </c>
      <c r="B167" s="133" t="s">
        <v>170</v>
      </c>
      <c r="C167" s="136">
        <v>16</v>
      </c>
      <c r="D167" s="136">
        <v>16</v>
      </c>
      <c r="E167" s="136">
        <f t="shared" si="2"/>
        <v>0</v>
      </c>
      <c r="F167" s="136">
        <v>16</v>
      </c>
    </row>
    <row r="168" customHeight="1" spans="1:6">
      <c r="A168" s="133">
        <v>2070199</v>
      </c>
      <c r="B168" s="133" t="s">
        <v>171</v>
      </c>
      <c r="C168" s="136">
        <v>293</v>
      </c>
      <c r="D168" s="136">
        <v>301</v>
      </c>
      <c r="E168" s="136">
        <f t="shared" si="2"/>
        <v>108</v>
      </c>
      <c r="F168" s="136">
        <v>409</v>
      </c>
    </row>
    <row r="169" customHeight="1" spans="1:6">
      <c r="A169" s="133">
        <v>20703</v>
      </c>
      <c r="B169" s="134" t="s">
        <v>172</v>
      </c>
      <c r="C169" s="136"/>
      <c r="D169" s="136"/>
      <c r="E169" s="135">
        <f t="shared" si="2"/>
        <v>140</v>
      </c>
      <c r="F169" s="135">
        <v>140</v>
      </c>
    </row>
    <row r="170" customHeight="1" spans="1:6">
      <c r="A170" s="133">
        <v>2070308</v>
      </c>
      <c r="B170" s="133" t="s">
        <v>173</v>
      </c>
      <c r="C170" s="136"/>
      <c r="D170" s="136"/>
      <c r="E170" s="136">
        <f t="shared" si="2"/>
        <v>60</v>
      </c>
      <c r="F170" s="136">
        <v>60</v>
      </c>
    </row>
    <row r="171" customHeight="1" spans="1:6">
      <c r="A171" s="133">
        <v>2070309</v>
      </c>
      <c r="B171" s="133" t="s">
        <v>174</v>
      </c>
      <c r="C171" s="136"/>
      <c r="D171" s="136"/>
      <c r="E171" s="136">
        <f t="shared" si="2"/>
        <v>17</v>
      </c>
      <c r="F171" s="136">
        <v>17</v>
      </c>
    </row>
    <row r="172" customHeight="1" spans="1:6">
      <c r="A172" s="133">
        <v>2070399</v>
      </c>
      <c r="B172" s="133" t="s">
        <v>175</v>
      </c>
      <c r="C172" s="136"/>
      <c r="D172" s="136"/>
      <c r="E172" s="136">
        <f t="shared" si="2"/>
        <v>63</v>
      </c>
      <c r="F172" s="136">
        <v>63</v>
      </c>
    </row>
    <row r="173" customHeight="1" spans="1:6">
      <c r="A173" s="133">
        <v>20708</v>
      </c>
      <c r="B173" s="134" t="s">
        <v>176</v>
      </c>
      <c r="C173" s="135">
        <v>293</v>
      </c>
      <c r="D173" s="135">
        <v>315</v>
      </c>
      <c r="E173" s="135">
        <f t="shared" si="2"/>
        <v>228</v>
      </c>
      <c r="F173" s="135">
        <v>543</v>
      </c>
    </row>
    <row r="174" customHeight="1" spans="1:6">
      <c r="A174" s="133">
        <v>2070808</v>
      </c>
      <c r="B174" s="133" t="s">
        <v>177</v>
      </c>
      <c r="C174" s="136">
        <v>30</v>
      </c>
      <c r="D174" s="136">
        <v>30</v>
      </c>
      <c r="E174" s="136">
        <f t="shared" si="2"/>
        <v>0</v>
      </c>
      <c r="F174" s="136">
        <v>30</v>
      </c>
    </row>
    <row r="175" customHeight="1" spans="1:6">
      <c r="A175" s="133">
        <v>2070899</v>
      </c>
      <c r="B175" s="133" t="s">
        <v>178</v>
      </c>
      <c r="C175" s="136">
        <v>263</v>
      </c>
      <c r="D175" s="136">
        <v>285</v>
      </c>
      <c r="E175" s="136">
        <f t="shared" si="2"/>
        <v>228</v>
      </c>
      <c r="F175" s="136">
        <v>513</v>
      </c>
    </row>
    <row r="176" customHeight="1" spans="1:6">
      <c r="A176" s="133">
        <v>20799</v>
      </c>
      <c r="B176" s="134" t="s">
        <v>179</v>
      </c>
      <c r="C176" s="135">
        <v>37</v>
      </c>
      <c r="D176" s="135">
        <v>37</v>
      </c>
      <c r="E176" s="135">
        <f t="shared" si="2"/>
        <v>46</v>
      </c>
      <c r="F176" s="135">
        <v>83</v>
      </c>
    </row>
    <row r="177" customHeight="1" spans="1:6">
      <c r="A177" s="133">
        <v>2079902</v>
      </c>
      <c r="B177" s="133" t="s">
        <v>180</v>
      </c>
      <c r="C177" s="136">
        <v>37</v>
      </c>
      <c r="D177" s="136">
        <v>37</v>
      </c>
      <c r="E177" s="136">
        <f t="shared" si="2"/>
        <v>-10</v>
      </c>
      <c r="F177" s="136">
        <v>27</v>
      </c>
    </row>
    <row r="178" customHeight="1" spans="1:6">
      <c r="A178" s="133">
        <v>2079999</v>
      </c>
      <c r="B178" s="133" t="s">
        <v>181</v>
      </c>
      <c r="C178" s="136"/>
      <c r="D178" s="136"/>
      <c r="E178" s="136">
        <f t="shared" si="2"/>
        <v>56</v>
      </c>
      <c r="F178" s="136">
        <v>56</v>
      </c>
    </row>
    <row r="179" customHeight="1" spans="1:6">
      <c r="A179" s="133">
        <v>208</v>
      </c>
      <c r="B179" s="134" t="s">
        <v>182</v>
      </c>
      <c r="C179" s="135">
        <v>21790</v>
      </c>
      <c r="D179" s="135">
        <v>22836</v>
      </c>
      <c r="E179" s="135">
        <f t="shared" si="2"/>
        <v>-575</v>
      </c>
      <c r="F179" s="135">
        <f>SUM(F180,F185,F190,F195,F197,F199,F203,F210,F216,F221,F223,F226,F229,F232,F234,F236,F240,F242)</f>
        <v>22261</v>
      </c>
    </row>
    <row r="180" customHeight="1" spans="1:6">
      <c r="A180" s="133">
        <v>20801</v>
      </c>
      <c r="B180" s="134" t="s">
        <v>183</v>
      </c>
      <c r="C180" s="135">
        <v>2557</v>
      </c>
      <c r="D180" s="135">
        <v>2805</v>
      </c>
      <c r="E180" s="135">
        <f t="shared" si="2"/>
        <v>100</v>
      </c>
      <c r="F180" s="135">
        <v>2905</v>
      </c>
    </row>
    <row r="181" customHeight="1" spans="1:6">
      <c r="A181" s="133">
        <v>2080101</v>
      </c>
      <c r="B181" s="133" t="s">
        <v>70</v>
      </c>
      <c r="C181" s="136">
        <v>172</v>
      </c>
      <c r="D181" s="136">
        <v>232</v>
      </c>
      <c r="E181" s="136">
        <f t="shared" si="2"/>
        <v>63</v>
      </c>
      <c r="F181" s="136">
        <v>295</v>
      </c>
    </row>
    <row r="182" customHeight="1" spans="1:6">
      <c r="A182" s="133">
        <v>2080109</v>
      </c>
      <c r="B182" s="133" t="s">
        <v>184</v>
      </c>
      <c r="C182" s="136">
        <v>1339</v>
      </c>
      <c r="D182" s="136">
        <v>1352</v>
      </c>
      <c r="E182" s="136">
        <f t="shared" si="2"/>
        <v>-499</v>
      </c>
      <c r="F182" s="136">
        <v>853</v>
      </c>
    </row>
    <row r="183" customHeight="1" spans="1:6">
      <c r="A183" s="133">
        <v>2080150</v>
      </c>
      <c r="B183" s="133" t="s">
        <v>71</v>
      </c>
      <c r="C183" s="136">
        <v>132</v>
      </c>
      <c r="D183" s="136">
        <v>148</v>
      </c>
      <c r="E183" s="136">
        <f t="shared" si="2"/>
        <v>3</v>
      </c>
      <c r="F183" s="136">
        <v>151</v>
      </c>
    </row>
    <row r="184" customHeight="1" spans="1:6">
      <c r="A184" s="133">
        <v>2080199</v>
      </c>
      <c r="B184" s="133" t="s">
        <v>185</v>
      </c>
      <c r="C184" s="136">
        <v>914</v>
      </c>
      <c r="D184" s="136">
        <v>1073</v>
      </c>
      <c r="E184" s="136">
        <f t="shared" si="2"/>
        <v>533</v>
      </c>
      <c r="F184" s="136">
        <v>1606</v>
      </c>
    </row>
    <row r="185" customHeight="1" spans="1:6">
      <c r="A185" s="133">
        <v>20802</v>
      </c>
      <c r="B185" s="134" t="s">
        <v>186</v>
      </c>
      <c r="C185" s="135">
        <v>234</v>
      </c>
      <c r="D185" s="135">
        <v>257</v>
      </c>
      <c r="E185" s="135">
        <f t="shared" si="2"/>
        <v>21</v>
      </c>
      <c r="F185" s="135">
        <v>278</v>
      </c>
    </row>
    <row r="186" customHeight="1" spans="1:6">
      <c r="A186" s="133">
        <v>2080201</v>
      </c>
      <c r="B186" s="133" t="s">
        <v>70</v>
      </c>
      <c r="C186" s="136">
        <v>147</v>
      </c>
      <c r="D186" s="136">
        <v>165</v>
      </c>
      <c r="E186" s="136">
        <f t="shared" si="2"/>
        <v>20</v>
      </c>
      <c r="F186" s="136">
        <v>185</v>
      </c>
    </row>
    <row r="187" customHeight="1" spans="1:6">
      <c r="A187" s="133">
        <v>2080202</v>
      </c>
      <c r="B187" s="133" t="s">
        <v>74</v>
      </c>
      <c r="C187" s="136">
        <v>8</v>
      </c>
      <c r="D187" s="136">
        <v>8</v>
      </c>
      <c r="E187" s="136">
        <f t="shared" si="2"/>
        <v>0</v>
      </c>
      <c r="F187" s="136">
        <v>8</v>
      </c>
    </row>
    <row r="188" customHeight="1" spans="1:6">
      <c r="A188" s="133">
        <v>2080207</v>
      </c>
      <c r="B188" s="133" t="s">
        <v>187</v>
      </c>
      <c r="C188" s="136">
        <v>2</v>
      </c>
      <c r="D188" s="136">
        <v>2</v>
      </c>
      <c r="E188" s="136">
        <f t="shared" si="2"/>
        <v>0</v>
      </c>
      <c r="F188" s="136">
        <v>2</v>
      </c>
    </row>
    <row r="189" customHeight="1" spans="1:6">
      <c r="A189" s="133">
        <v>2080299</v>
      </c>
      <c r="B189" s="133" t="s">
        <v>188</v>
      </c>
      <c r="C189" s="136">
        <v>77</v>
      </c>
      <c r="D189" s="136">
        <v>82</v>
      </c>
      <c r="E189" s="136">
        <f t="shared" si="2"/>
        <v>1</v>
      </c>
      <c r="F189" s="136">
        <v>83</v>
      </c>
    </row>
    <row r="190" customHeight="1" spans="1:6">
      <c r="A190" s="133">
        <v>20805</v>
      </c>
      <c r="B190" s="134" t="s">
        <v>189</v>
      </c>
      <c r="C190" s="135">
        <v>9560</v>
      </c>
      <c r="D190" s="135">
        <v>9519</v>
      </c>
      <c r="E190" s="135">
        <f t="shared" si="2"/>
        <v>-69</v>
      </c>
      <c r="F190" s="135">
        <v>9450</v>
      </c>
    </row>
    <row r="191" customHeight="1" spans="1:6">
      <c r="A191" s="133">
        <v>2080501</v>
      </c>
      <c r="B191" s="133" t="s">
        <v>190</v>
      </c>
      <c r="C191" s="136">
        <v>13</v>
      </c>
      <c r="D191" s="136">
        <v>13</v>
      </c>
      <c r="E191" s="136">
        <f t="shared" si="2"/>
        <v>20</v>
      </c>
      <c r="F191" s="136">
        <v>33</v>
      </c>
    </row>
    <row r="192" customHeight="1" spans="1:6">
      <c r="A192" s="133">
        <v>2080502</v>
      </c>
      <c r="B192" s="133" t="s">
        <v>191</v>
      </c>
      <c r="C192" s="136">
        <v>17</v>
      </c>
      <c r="D192" s="136">
        <v>17</v>
      </c>
      <c r="E192" s="136">
        <f t="shared" si="2"/>
        <v>0</v>
      </c>
      <c r="F192" s="136">
        <v>17</v>
      </c>
    </row>
    <row r="193" customHeight="1" spans="1:6">
      <c r="A193" s="133">
        <v>2080505</v>
      </c>
      <c r="B193" s="133" t="s">
        <v>192</v>
      </c>
      <c r="C193" s="136">
        <v>6292</v>
      </c>
      <c r="D193" s="136">
        <v>6278</v>
      </c>
      <c r="E193" s="136">
        <f t="shared" si="2"/>
        <v>-38</v>
      </c>
      <c r="F193" s="136">
        <v>6240</v>
      </c>
    </row>
    <row r="194" customHeight="1" spans="1:6">
      <c r="A194" s="133">
        <v>2080506</v>
      </c>
      <c r="B194" s="133" t="s">
        <v>193</v>
      </c>
      <c r="C194" s="136">
        <v>3238</v>
      </c>
      <c r="D194" s="136">
        <v>3211</v>
      </c>
      <c r="E194" s="136">
        <f t="shared" si="2"/>
        <v>-51</v>
      </c>
      <c r="F194" s="136">
        <v>3160</v>
      </c>
    </row>
    <row r="195" customHeight="1" spans="1:6">
      <c r="A195" s="133">
        <v>20806</v>
      </c>
      <c r="B195" s="134" t="s">
        <v>194</v>
      </c>
      <c r="C195" s="135"/>
      <c r="D195" s="135">
        <v>17</v>
      </c>
      <c r="E195" s="135">
        <f t="shared" si="2"/>
        <v>0</v>
      </c>
      <c r="F195" s="135">
        <v>17</v>
      </c>
    </row>
    <row r="196" customHeight="1" spans="1:6">
      <c r="A196" s="133">
        <v>2080699</v>
      </c>
      <c r="B196" s="133" t="s">
        <v>195</v>
      </c>
      <c r="C196" s="136"/>
      <c r="D196" s="136">
        <v>17</v>
      </c>
      <c r="E196" s="136">
        <f t="shared" si="2"/>
        <v>0</v>
      </c>
      <c r="F196" s="136">
        <v>17</v>
      </c>
    </row>
    <row r="197" customHeight="1" spans="1:6">
      <c r="A197" s="133">
        <v>20807</v>
      </c>
      <c r="B197" s="134" t="s">
        <v>196</v>
      </c>
      <c r="C197" s="135">
        <v>1146</v>
      </c>
      <c r="D197" s="135">
        <v>855</v>
      </c>
      <c r="E197" s="135">
        <f t="shared" si="2"/>
        <v>-271</v>
      </c>
      <c r="F197" s="135">
        <v>584</v>
      </c>
    </row>
    <row r="198" customHeight="1" spans="1:6">
      <c r="A198" s="133">
        <v>2080799</v>
      </c>
      <c r="B198" s="133" t="s">
        <v>197</v>
      </c>
      <c r="C198" s="136">
        <v>1146</v>
      </c>
      <c r="D198" s="136">
        <v>855</v>
      </c>
      <c r="E198" s="136">
        <f t="shared" ref="E198:E261" si="3">+F198-D198</f>
        <v>-271</v>
      </c>
      <c r="F198" s="136">
        <v>584</v>
      </c>
    </row>
    <row r="199" customHeight="1" spans="1:6">
      <c r="A199" s="133">
        <v>20808</v>
      </c>
      <c r="B199" s="134" t="s">
        <v>198</v>
      </c>
      <c r="C199" s="135">
        <v>677</v>
      </c>
      <c r="D199" s="135">
        <v>907</v>
      </c>
      <c r="E199" s="135">
        <f t="shared" si="3"/>
        <v>435</v>
      </c>
      <c r="F199" s="135">
        <v>1342</v>
      </c>
    </row>
    <row r="200" customHeight="1" spans="1:6">
      <c r="A200" s="133">
        <v>2080801</v>
      </c>
      <c r="B200" s="133" t="s">
        <v>199</v>
      </c>
      <c r="C200" s="135"/>
      <c r="D200" s="136">
        <v>139</v>
      </c>
      <c r="E200" s="136">
        <f t="shared" si="3"/>
        <v>678</v>
      </c>
      <c r="F200" s="136">
        <v>817</v>
      </c>
    </row>
    <row r="201" customHeight="1" spans="1:6">
      <c r="A201" s="133">
        <v>2080805</v>
      </c>
      <c r="B201" s="133" t="s">
        <v>200</v>
      </c>
      <c r="C201" s="136">
        <v>175</v>
      </c>
      <c r="D201" s="136">
        <v>266</v>
      </c>
      <c r="E201" s="136">
        <f t="shared" si="3"/>
        <v>-183</v>
      </c>
      <c r="F201" s="136">
        <v>83</v>
      </c>
    </row>
    <row r="202" customHeight="1" spans="1:6">
      <c r="A202" s="133">
        <v>2080899</v>
      </c>
      <c r="B202" s="133" t="s">
        <v>201</v>
      </c>
      <c r="C202" s="136">
        <v>502</v>
      </c>
      <c r="D202" s="136">
        <v>502</v>
      </c>
      <c r="E202" s="136">
        <f t="shared" si="3"/>
        <v>-60</v>
      </c>
      <c r="F202" s="136">
        <v>442</v>
      </c>
    </row>
    <row r="203" customHeight="1" spans="1:6">
      <c r="A203" s="133">
        <v>20809</v>
      </c>
      <c r="B203" s="134" t="s">
        <v>202</v>
      </c>
      <c r="C203" s="135">
        <v>171</v>
      </c>
      <c r="D203" s="135">
        <v>390</v>
      </c>
      <c r="E203" s="135">
        <f t="shared" si="3"/>
        <v>-57</v>
      </c>
      <c r="F203" s="135">
        <v>333</v>
      </c>
    </row>
    <row r="204" customHeight="1" spans="1:6">
      <c r="A204" s="133">
        <v>2080901</v>
      </c>
      <c r="B204" s="133" t="s">
        <v>203</v>
      </c>
      <c r="C204" s="136">
        <v>107</v>
      </c>
      <c r="D204" s="136">
        <v>89</v>
      </c>
      <c r="E204" s="136">
        <f t="shared" si="3"/>
        <v>-29</v>
      </c>
      <c r="F204" s="136">
        <v>60</v>
      </c>
    </row>
    <row r="205" customHeight="1" spans="1:6">
      <c r="A205" s="133">
        <v>2080902</v>
      </c>
      <c r="B205" s="133" t="s">
        <v>204</v>
      </c>
      <c r="C205" s="136"/>
      <c r="D205" s="136"/>
      <c r="E205" s="136">
        <f t="shared" si="3"/>
        <v>116</v>
      </c>
      <c r="F205" s="136">
        <v>116</v>
      </c>
    </row>
    <row r="206" customHeight="1" spans="1:6">
      <c r="A206" s="133">
        <v>2080903</v>
      </c>
      <c r="B206" s="133" t="s">
        <v>205</v>
      </c>
      <c r="C206" s="136">
        <v>12</v>
      </c>
      <c r="D206" s="136">
        <v>12</v>
      </c>
      <c r="E206" s="136">
        <f t="shared" si="3"/>
        <v>-6</v>
      </c>
      <c r="F206" s="136">
        <v>6</v>
      </c>
    </row>
    <row r="207" customHeight="1" spans="1:6">
      <c r="A207" s="133">
        <v>2080904</v>
      </c>
      <c r="B207" s="133" t="s">
        <v>206</v>
      </c>
      <c r="C207" s="136"/>
      <c r="D207" s="136"/>
      <c r="E207" s="136">
        <f t="shared" si="3"/>
        <v>11</v>
      </c>
      <c r="F207" s="136">
        <v>11</v>
      </c>
    </row>
    <row r="208" customHeight="1" spans="1:6">
      <c r="A208" s="133">
        <v>2080905</v>
      </c>
      <c r="B208" s="133" t="s">
        <v>207</v>
      </c>
      <c r="C208" s="136">
        <v>39</v>
      </c>
      <c r="D208" s="136">
        <v>42</v>
      </c>
      <c r="E208" s="136">
        <f t="shared" si="3"/>
        <v>24</v>
      </c>
      <c r="F208" s="136">
        <v>66</v>
      </c>
    </row>
    <row r="209" customHeight="1" spans="1:6">
      <c r="A209" s="133">
        <v>2080999</v>
      </c>
      <c r="B209" s="133" t="s">
        <v>208</v>
      </c>
      <c r="C209" s="136">
        <v>13</v>
      </c>
      <c r="D209" s="136">
        <v>247</v>
      </c>
      <c r="E209" s="136">
        <f t="shared" si="3"/>
        <v>-173</v>
      </c>
      <c r="F209" s="136">
        <v>74</v>
      </c>
    </row>
    <row r="210" customHeight="1" spans="1:6">
      <c r="A210" s="133">
        <v>20810</v>
      </c>
      <c r="B210" s="134" t="s">
        <v>209</v>
      </c>
      <c r="C210" s="135">
        <v>311</v>
      </c>
      <c r="D210" s="135">
        <v>2457</v>
      </c>
      <c r="E210" s="135">
        <f t="shared" si="3"/>
        <v>-2017</v>
      </c>
      <c r="F210" s="135">
        <v>440</v>
      </c>
    </row>
    <row r="211" customHeight="1" spans="1:6">
      <c r="A211" s="133">
        <v>2081001</v>
      </c>
      <c r="B211" s="133" t="s">
        <v>210</v>
      </c>
      <c r="C211" s="136">
        <v>106</v>
      </c>
      <c r="D211" s="136">
        <v>35</v>
      </c>
      <c r="E211" s="136">
        <f t="shared" si="3"/>
        <v>75</v>
      </c>
      <c r="F211" s="136">
        <v>110</v>
      </c>
    </row>
    <row r="212" customHeight="1" spans="1:6">
      <c r="A212" s="133">
        <v>2081002</v>
      </c>
      <c r="B212" s="133" t="s">
        <v>211</v>
      </c>
      <c r="C212" s="136">
        <v>180</v>
      </c>
      <c r="D212" s="136">
        <v>180</v>
      </c>
      <c r="E212" s="136">
        <f t="shared" si="3"/>
        <v>6</v>
      </c>
      <c r="F212" s="136">
        <v>186</v>
      </c>
    </row>
    <row r="213" customHeight="1" spans="1:6">
      <c r="A213" s="133">
        <v>2081004</v>
      </c>
      <c r="B213" s="133" t="s">
        <v>212</v>
      </c>
      <c r="C213" s="136">
        <v>20</v>
      </c>
      <c r="D213" s="136">
        <v>2236</v>
      </c>
      <c r="E213" s="136">
        <f t="shared" si="3"/>
        <v>-2219</v>
      </c>
      <c r="F213" s="136">
        <f>2233-2216</f>
        <v>17</v>
      </c>
    </row>
    <row r="214" customHeight="1" spans="1:6">
      <c r="A214" s="133">
        <v>2081006</v>
      </c>
      <c r="B214" s="133" t="s">
        <v>213</v>
      </c>
      <c r="C214" s="136">
        <v>5</v>
      </c>
      <c r="D214" s="136">
        <v>5</v>
      </c>
      <c r="E214" s="136">
        <f t="shared" si="3"/>
        <v>121</v>
      </c>
      <c r="F214" s="136">
        <v>126</v>
      </c>
    </row>
    <row r="215" customHeight="1" spans="1:6">
      <c r="A215" s="133">
        <v>2081099</v>
      </c>
      <c r="B215" s="133" t="s">
        <v>214</v>
      </c>
      <c r="C215" s="136"/>
      <c r="D215" s="136">
        <v>1</v>
      </c>
      <c r="E215" s="136">
        <f t="shared" si="3"/>
        <v>0</v>
      </c>
      <c r="F215" s="136">
        <v>1</v>
      </c>
    </row>
    <row r="216" customHeight="1" spans="1:6">
      <c r="A216" s="133">
        <v>20811</v>
      </c>
      <c r="B216" s="134" t="s">
        <v>215</v>
      </c>
      <c r="C216" s="135">
        <v>784</v>
      </c>
      <c r="D216" s="135">
        <v>672</v>
      </c>
      <c r="E216" s="135">
        <f t="shared" si="3"/>
        <v>218</v>
      </c>
      <c r="F216" s="135">
        <v>890</v>
      </c>
    </row>
    <row r="217" customHeight="1" spans="1:6">
      <c r="A217" s="133">
        <v>2081101</v>
      </c>
      <c r="B217" s="133" t="s">
        <v>70</v>
      </c>
      <c r="C217" s="136">
        <v>122</v>
      </c>
      <c r="D217" s="136">
        <v>128</v>
      </c>
      <c r="E217" s="136">
        <f t="shared" si="3"/>
        <v>12</v>
      </c>
      <c r="F217" s="136">
        <v>140</v>
      </c>
    </row>
    <row r="218" customHeight="1" spans="1:6">
      <c r="A218" s="133">
        <v>2081105</v>
      </c>
      <c r="B218" s="133" t="s">
        <v>216</v>
      </c>
      <c r="C218" s="136"/>
      <c r="D218" s="136"/>
      <c r="E218" s="136">
        <f t="shared" si="3"/>
        <v>26</v>
      </c>
      <c r="F218" s="136">
        <v>26</v>
      </c>
    </row>
    <row r="219" customHeight="1" spans="1:6">
      <c r="A219" s="133">
        <v>2081107</v>
      </c>
      <c r="B219" s="133" t="s">
        <v>217</v>
      </c>
      <c r="C219" s="136">
        <v>510</v>
      </c>
      <c r="D219" s="136">
        <v>359</v>
      </c>
      <c r="E219" s="136">
        <f t="shared" si="3"/>
        <v>145</v>
      </c>
      <c r="F219" s="136">
        <v>504</v>
      </c>
    </row>
    <row r="220" customHeight="1" spans="1:6">
      <c r="A220" s="133">
        <v>2081199</v>
      </c>
      <c r="B220" s="133" t="s">
        <v>218</v>
      </c>
      <c r="C220" s="136">
        <v>152</v>
      </c>
      <c r="D220" s="136">
        <v>185</v>
      </c>
      <c r="E220" s="136">
        <f t="shared" si="3"/>
        <v>35</v>
      </c>
      <c r="F220" s="136">
        <v>220</v>
      </c>
    </row>
    <row r="221" customHeight="1" spans="1:6">
      <c r="A221" s="133">
        <v>20816</v>
      </c>
      <c r="B221" s="134" t="s">
        <v>219</v>
      </c>
      <c r="C221" s="135">
        <v>5</v>
      </c>
      <c r="D221" s="135">
        <v>5</v>
      </c>
      <c r="E221" s="135">
        <f t="shared" si="3"/>
        <v>0</v>
      </c>
      <c r="F221" s="135">
        <v>5</v>
      </c>
    </row>
    <row r="222" customHeight="1" spans="1:6">
      <c r="A222" s="133">
        <v>2081699</v>
      </c>
      <c r="B222" s="133" t="s">
        <v>220</v>
      </c>
      <c r="C222" s="136">
        <v>5</v>
      </c>
      <c r="D222" s="136">
        <v>5</v>
      </c>
      <c r="E222" s="136">
        <f t="shared" si="3"/>
        <v>0</v>
      </c>
      <c r="F222" s="136">
        <v>5</v>
      </c>
    </row>
    <row r="223" customHeight="1" spans="1:6">
      <c r="A223" s="133">
        <v>20819</v>
      </c>
      <c r="B223" s="134" t="s">
        <v>221</v>
      </c>
      <c r="C223" s="135">
        <v>3748</v>
      </c>
      <c r="D223" s="135">
        <v>825</v>
      </c>
      <c r="E223" s="135">
        <f t="shared" si="3"/>
        <v>2327</v>
      </c>
      <c r="F223" s="135">
        <v>3152</v>
      </c>
    </row>
    <row r="224" customHeight="1" spans="1:6">
      <c r="A224" s="133">
        <v>2081901</v>
      </c>
      <c r="B224" s="133" t="s">
        <v>222</v>
      </c>
      <c r="C224" s="136">
        <v>180</v>
      </c>
      <c r="D224" s="136">
        <v>78</v>
      </c>
      <c r="E224" s="136">
        <f t="shared" si="3"/>
        <v>110</v>
      </c>
      <c r="F224" s="136">
        <v>188</v>
      </c>
    </row>
    <row r="225" customHeight="1" spans="1:6">
      <c r="A225" s="133">
        <v>2081902</v>
      </c>
      <c r="B225" s="133" t="s">
        <v>223</v>
      </c>
      <c r="C225" s="136">
        <v>3568</v>
      </c>
      <c r="D225" s="136">
        <v>747</v>
      </c>
      <c r="E225" s="136">
        <f t="shared" si="3"/>
        <v>2217</v>
      </c>
      <c r="F225" s="136">
        <v>2964</v>
      </c>
    </row>
    <row r="226" customHeight="1" spans="1:6">
      <c r="A226" s="133">
        <v>20820</v>
      </c>
      <c r="B226" s="134" t="s">
        <v>224</v>
      </c>
      <c r="C226" s="135">
        <v>210</v>
      </c>
      <c r="D226" s="135">
        <v>158</v>
      </c>
      <c r="E226" s="135">
        <f t="shared" si="3"/>
        <v>55</v>
      </c>
      <c r="F226" s="135">
        <v>213</v>
      </c>
    </row>
    <row r="227" customHeight="1" spans="1:6">
      <c r="A227" s="133">
        <v>2082001</v>
      </c>
      <c r="B227" s="133" t="s">
        <v>225</v>
      </c>
      <c r="C227" s="136">
        <v>205</v>
      </c>
      <c r="D227" s="136">
        <v>153</v>
      </c>
      <c r="E227" s="136">
        <f t="shared" si="3"/>
        <v>55</v>
      </c>
      <c r="F227" s="136">
        <v>208</v>
      </c>
    </row>
    <row r="228" customHeight="1" spans="1:6">
      <c r="A228" s="133">
        <v>2082002</v>
      </c>
      <c r="B228" s="133" t="s">
        <v>226</v>
      </c>
      <c r="C228" s="136">
        <v>5</v>
      </c>
      <c r="D228" s="136">
        <v>5</v>
      </c>
      <c r="E228" s="136">
        <f t="shared" si="3"/>
        <v>0</v>
      </c>
      <c r="F228" s="136">
        <v>5</v>
      </c>
    </row>
    <row r="229" customHeight="1" spans="1:6">
      <c r="A229" s="133">
        <v>20821</v>
      </c>
      <c r="B229" s="134" t="s">
        <v>227</v>
      </c>
      <c r="C229" s="135">
        <v>576</v>
      </c>
      <c r="D229" s="135">
        <v>95</v>
      </c>
      <c r="E229" s="135">
        <f t="shared" si="3"/>
        <v>350</v>
      </c>
      <c r="F229" s="135">
        <v>445</v>
      </c>
    </row>
    <row r="230" customHeight="1" spans="1:6">
      <c r="A230" s="133">
        <v>2082101</v>
      </c>
      <c r="B230" s="133" t="s">
        <v>228</v>
      </c>
      <c r="C230" s="136">
        <v>173</v>
      </c>
      <c r="D230" s="136">
        <v>12</v>
      </c>
      <c r="E230" s="136">
        <f t="shared" si="3"/>
        <v>100</v>
      </c>
      <c r="F230" s="136">
        <v>112</v>
      </c>
    </row>
    <row r="231" customHeight="1" spans="1:6">
      <c r="A231" s="133">
        <v>2082102</v>
      </c>
      <c r="B231" s="133" t="s">
        <v>229</v>
      </c>
      <c r="C231" s="136">
        <v>403</v>
      </c>
      <c r="D231" s="136">
        <v>83</v>
      </c>
      <c r="E231" s="136">
        <f t="shared" si="3"/>
        <v>250</v>
      </c>
      <c r="F231" s="136">
        <v>333</v>
      </c>
    </row>
    <row r="232" customHeight="1" spans="1:6">
      <c r="A232" s="133">
        <v>20825</v>
      </c>
      <c r="B232" s="134" t="s">
        <v>230</v>
      </c>
      <c r="C232" s="136"/>
      <c r="D232" s="136"/>
      <c r="E232" s="135">
        <f t="shared" si="3"/>
        <v>158</v>
      </c>
      <c r="F232" s="135">
        <v>158</v>
      </c>
    </row>
    <row r="233" customHeight="1" spans="1:6">
      <c r="A233" s="133">
        <v>2082502</v>
      </c>
      <c r="B233" s="133" t="s">
        <v>231</v>
      </c>
      <c r="C233" s="136"/>
      <c r="D233" s="136"/>
      <c r="E233" s="136">
        <f t="shared" si="3"/>
        <v>158</v>
      </c>
      <c r="F233" s="136">
        <v>158</v>
      </c>
    </row>
    <row r="234" customHeight="1" spans="1:6">
      <c r="A234" s="133">
        <v>20826</v>
      </c>
      <c r="B234" s="134" t="s">
        <v>232</v>
      </c>
      <c r="C234" s="135">
        <v>431</v>
      </c>
      <c r="D234" s="135">
        <v>280</v>
      </c>
      <c r="E234" s="135">
        <f t="shared" si="3"/>
        <v>63</v>
      </c>
      <c r="F234" s="135">
        <v>343</v>
      </c>
    </row>
    <row r="235" customHeight="1" spans="1:6">
      <c r="A235" s="133">
        <v>2082602</v>
      </c>
      <c r="B235" s="133" t="s">
        <v>233</v>
      </c>
      <c r="C235" s="136">
        <v>431</v>
      </c>
      <c r="D235" s="136">
        <v>280</v>
      </c>
      <c r="E235" s="136">
        <f t="shared" si="3"/>
        <v>63</v>
      </c>
      <c r="F235" s="136">
        <v>343</v>
      </c>
    </row>
    <row r="236" customHeight="1" spans="1:6">
      <c r="A236" s="133">
        <v>20828</v>
      </c>
      <c r="B236" s="134" t="s">
        <v>234</v>
      </c>
      <c r="C236" s="135">
        <v>161</v>
      </c>
      <c r="D236" s="135">
        <v>176</v>
      </c>
      <c r="E236" s="135">
        <f t="shared" si="3"/>
        <v>21</v>
      </c>
      <c r="F236" s="135">
        <v>197</v>
      </c>
    </row>
    <row r="237" customHeight="1" spans="1:6">
      <c r="A237" s="133">
        <v>2082801</v>
      </c>
      <c r="B237" s="133" t="s">
        <v>70</v>
      </c>
      <c r="C237" s="136">
        <v>91</v>
      </c>
      <c r="D237" s="136">
        <v>102</v>
      </c>
      <c r="E237" s="136">
        <f t="shared" si="3"/>
        <v>17</v>
      </c>
      <c r="F237" s="136">
        <v>119</v>
      </c>
    </row>
    <row r="238" customHeight="1" spans="1:6">
      <c r="A238" s="133">
        <v>2082804</v>
      </c>
      <c r="B238" s="133" t="s">
        <v>235</v>
      </c>
      <c r="C238" s="136">
        <v>20</v>
      </c>
      <c r="D238" s="136">
        <v>20</v>
      </c>
      <c r="E238" s="136">
        <f t="shared" si="3"/>
        <v>0</v>
      </c>
      <c r="F238" s="136">
        <v>20</v>
      </c>
    </row>
    <row r="239" customHeight="1" spans="1:6">
      <c r="A239" s="133">
        <v>2082850</v>
      </c>
      <c r="B239" s="133" t="s">
        <v>71</v>
      </c>
      <c r="C239" s="136">
        <v>50</v>
      </c>
      <c r="D239" s="136">
        <v>54</v>
      </c>
      <c r="E239" s="136">
        <f t="shared" si="3"/>
        <v>4</v>
      </c>
      <c r="F239" s="136">
        <v>58</v>
      </c>
    </row>
    <row r="240" customHeight="1" spans="1:6">
      <c r="A240" s="133">
        <v>20830</v>
      </c>
      <c r="B240" s="134" t="s">
        <v>236</v>
      </c>
      <c r="C240" s="135">
        <v>171</v>
      </c>
      <c r="D240" s="135">
        <v>172</v>
      </c>
      <c r="E240" s="135">
        <f t="shared" si="3"/>
        <v>-26</v>
      </c>
      <c r="F240" s="135">
        <v>146</v>
      </c>
    </row>
    <row r="241" customHeight="1" spans="1:6">
      <c r="A241" s="133">
        <v>2083001</v>
      </c>
      <c r="B241" s="133" t="s">
        <v>237</v>
      </c>
      <c r="C241" s="136">
        <v>171</v>
      </c>
      <c r="D241" s="136">
        <v>172</v>
      </c>
      <c r="E241" s="136">
        <f t="shared" si="3"/>
        <v>-26</v>
      </c>
      <c r="F241" s="136">
        <v>146</v>
      </c>
    </row>
    <row r="242" customHeight="1" spans="1:6">
      <c r="A242" s="133">
        <v>20899</v>
      </c>
      <c r="B242" s="134" t="s">
        <v>238</v>
      </c>
      <c r="C242" s="135">
        <v>1048</v>
      </c>
      <c r="D242" s="135">
        <v>3246</v>
      </c>
      <c r="E242" s="135">
        <f t="shared" si="3"/>
        <v>-1883</v>
      </c>
      <c r="F242" s="135">
        <v>1363</v>
      </c>
    </row>
    <row r="243" customHeight="1" spans="1:6">
      <c r="A243" s="133">
        <v>2089999</v>
      </c>
      <c r="B243" s="133" t="s">
        <v>239</v>
      </c>
      <c r="C243" s="136">
        <v>1048</v>
      </c>
      <c r="D243" s="136">
        <v>3246</v>
      </c>
      <c r="E243" s="136">
        <f t="shared" si="3"/>
        <v>-1883</v>
      </c>
      <c r="F243" s="136">
        <v>1363</v>
      </c>
    </row>
    <row r="244" customHeight="1" spans="1:6">
      <c r="A244" s="133">
        <v>210</v>
      </c>
      <c r="B244" s="134" t="s">
        <v>240</v>
      </c>
      <c r="C244" s="135">
        <v>9563</v>
      </c>
      <c r="D244" s="135">
        <v>11021</v>
      </c>
      <c r="E244" s="135">
        <f t="shared" si="3"/>
        <v>625</v>
      </c>
      <c r="F244" s="135">
        <f>SUM(F245,F248,F252,F255,F263,F266,F270,F272,F275,F277,F282,F280)</f>
        <v>11646</v>
      </c>
    </row>
    <row r="245" customHeight="1" spans="1:6">
      <c r="A245" s="133">
        <v>21001</v>
      </c>
      <c r="B245" s="134" t="s">
        <v>241</v>
      </c>
      <c r="C245" s="135">
        <v>421</v>
      </c>
      <c r="D245" s="135">
        <v>623</v>
      </c>
      <c r="E245" s="135">
        <f t="shared" si="3"/>
        <v>-161</v>
      </c>
      <c r="F245" s="135">
        <v>462</v>
      </c>
    </row>
    <row r="246" customHeight="1" spans="1:6">
      <c r="A246" s="133">
        <v>2100101</v>
      </c>
      <c r="B246" s="133" t="s">
        <v>70</v>
      </c>
      <c r="C246" s="136">
        <v>225</v>
      </c>
      <c r="D246" s="136">
        <v>414</v>
      </c>
      <c r="E246" s="136">
        <f t="shared" si="3"/>
        <v>-155</v>
      </c>
      <c r="F246" s="136">
        <v>259</v>
      </c>
    </row>
    <row r="247" customHeight="1" spans="1:6">
      <c r="A247" s="133">
        <v>2100199</v>
      </c>
      <c r="B247" s="133" t="s">
        <v>242</v>
      </c>
      <c r="C247" s="136">
        <v>196</v>
      </c>
      <c r="D247" s="136">
        <v>209</v>
      </c>
      <c r="E247" s="136">
        <f t="shared" si="3"/>
        <v>-6</v>
      </c>
      <c r="F247" s="136">
        <v>203</v>
      </c>
    </row>
    <row r="248" customHeight="1" spans="1:6">
      <c r="A248" s="133">
        <v>21002</v>
      </c>
      <c r="B248" s="134" t="s">
        <v>243</v>
      </c>
      <c r="C248" s="135">
        <v>1769</v>
      </c>
      <c r="D248" s="135">
        <v>2160</v>
      </c>
      <c r="E248" s="135">
        <f t="shared" si="3"/>
        <v>-146</v>
      </c>
      <c r="F248" s="135">
        <v>2014</v>
      </c>
    </row>
    <row r="249" customHeight="1" spans="1:6">
      <c r="A249" s="133">
        <v>2100201</v>
      </c>
      <c r="B249" s="133" t="s">
        <v>244</v>
      </c>
      <c r="C249" s="136">
        <v>1177</v>
      </c>
      <c r="D249" s="136">
        <v>1304</v>
      </c>
      <c r="E249" s="136">
        <f t="shared" si="3"/>
        <v>-117</v>
      </c>
      <c r="F249" s="136">
        <v>1187</v>
      </c>
    </row>
    <row r="250" customHeight="1" spans="1:6">
      <c r="A250" s="133">
        <v>2100202</v>
      </c>
      <c r="B250" s="133" t="s">
        <v>245</v>
      </c>
      <c r="C250" s="136">
        <v>592</v>
      </c>
      <c r="D250" s="136">
        <v>751</v>
      </c>
      <c r="E250" s="136">
        <f t="shared" si="3"/>
        <v>-63</v>
      </c>
      <c r="F250" s="136">
        <v>688</v>
      </c>
    </row>
    <row r="251" customHeight="1" spans="1:6">
      <c r="A251" s="133">
        <v>2100299</v>
      </c>
      <c r="B251" s="133" t="s">
        <v>246</v>
      </c>
      <c r="C251" s="136"/>
      <c r="D251" s="136">
        <v>105</v>
      </c>
      <c r="E251" s="136">
        <f t="shared" si="3"/>
        <v>34</v>
      </c>
      <c r="F251" s="136">
        <v>139</v>
      </c>
    </row>
    <row r="252" customHeight="1" spans="1:6">
      <c r="A252" s="133">
        <v>21003</v>
      </c>
      <c r="B252" s="134" t="s">
        <v>247</v>
      </c>
      <c r="C252" s="135">
        <v>1832</v>
      </c>
      <c r="D252" s="135">
        <v>2307</v>
      </c>
      <c r="E252" s="135">
        <f t="shared" si="3"/>
        <v>270</v>
      </c>
      <c r="F252" s="135">
        <v>2577</v>
      </c>
    </row>
    <row r="253" customHeight="1" spans="1:6">
      <c r="A253" s="133">
        <v>2100302</v>
      </c>
      <c r="B253" s="133" t="s">
        <v>248</v>
      </c>
      <c r="C253" s="136">
        <v>1663</v>
      </c>
      <c r="D253" s="136">
        <v>1939</v>
      </c>
      <c r="E253" s="136">
        <f t="shared" si="3"/>
        <v>168</v>
      </c>
      <c r="F253" s="136">
        <v>2107</v>
      </c>
    </row>
    <row r="254" customHeight="1" spans="1:6">
      <c r="A254" s="133">
        <v>2100399</v>
      </c>
      <c r="B254" s="133" t="s">
        <v>249</v>
      </c>
      <c r="C254" s="136">
        <v>169</v>
      </c>
      <c r="D254" s="136">
        <v>368</v>
      </c>
      <c r="E254" s="136">
        <f t="shared" si="3"/>
        <v>102</v>
      </c>
      <c r="F254" s="136">
        <v>470</v>
      </c>
    </row>
    <row r="255" customHeight="1" spans="1:6">
      <c r="A255" s="133">
        <v>21004</v>
      </c>
      <c r="B255" s="134" t="s">
        <v>250</v>
      </c>
      <c r="C255" s="135">
        <v>2201</v>
      </c>
      <c r="D255" s="135">
        <v>2463</v>
      </c>
      <c r="E255" s="135">
        <f t="shared" si="3"/>
        <v>230</v>
      </c>
      <c r="F255" s="135">
        <v>2693</v>
      </c>
    </row>
    <row r="256" customHeight="1" spans="1:6">
      <c r="A256" s="133">
        <v>2100401</v>
      </c>
      <c r="B256" s="133" t="s">
        <v>251</v>
      </c>
      <c r="C256" s="136">
        <v>314</v>
      </c>
      <c r="D256" s="136">
        <v>369</v>
      </c>
      <c r="E256" s="136">
        <f t="shared" si="3"/>
        <v>32</v>
      </c>
      <c r="F256" s="136">
        <v>401</v>
      </c>
    </row>
    <row r="257" customHeight="1" spans="1:6">
      <c r="A257" s="133">
        <v>2100402</v>
      </c>
      <c r="B257" s="133" t="s">
        <v>252</v>
      </c>
      <c r="C257" s="136">
        <v>91</v>
      </c>
      <c r="D257" s="136">
        <v>96</v>
      </c>
      <c r="E257" s="136">
        <f t="shared" si="3"/>
        <v>23</v>
      </c>
      <c r="F257" s="136">
        <v>119</v>
      </c>
    </row>
    <row r="258" customHeight="1" spans="1:6">
      <c r="A258" s="133">
        <v>2100403</v>
      </c>
      <c r="B258" s="133" t="s">
        <v>253</v>
      </c>
      <c r="C258" s="136">
        <v>287</v>
      </c>
      <c r="D258" s="136">
        <v>296</v>
      </c>
      <c r="E258" s="136">
        <f t="shared" si="3"/>
        <v>6</v>
      </c>
      <c r="F258" s="136">
        <v>302</v>
      </c>
    </row>
    <row r="259" customHeight="1" spans="1:6">
      <c r="A259" s="133">
        <v>2100408</v>
      </c>
      <c r="B259" s="133" t="s">
        <v>254</v>
      </c>
      <c r="C259" s="136">
        <v>1170</v>
      </c>
      <c r="D259" s="136">
        <v>1045</v>
      </c>
      <c r="E259" s="136">
        <f t="shared" si="3"/>
        <v>151</v>
      </c>
      <c r="F259" s="136">
        <v>1196</v>
      </c>
    </row>
    <row r="260" customHeight="1" spans="1:6">
      <c r="A260" s="133">
        <v>2100409</v>
      </c>
      <c r="B260" s="133" t="s">
        <v>255</v>
      </c>
      <c r="C260" s="136">
        <v>38</v>
      </c>
      <c r="D260" s="136">
        <v>204</v>
      </c>
      <c r="E260" s="136">
        <f t="shared" si="3"/>
        <v>90</v>
      </c>
      <c r="F260" s="136">
        <v>294</v>
      </c>
    </row>
    <row r="261" customHeight="1" spans="1:6">
      <c r="A261" s="133">
        <v>2100410</v>
      </c>
      <c r="B261" s="133" t="s">
        <v>256</v>
      </c>
      <c r="C261" s="136"/>
      <c r="D261" s="136">
        <v>30</v>
      </c>
      <c r="E261" s="136">
        <f t="shared" si="3"/>
        <v>2</v>
      </c>
      <c r="F261" s="136">
        <v>32</v>
      </c>
    </row>
    <row r="262" customHeight="1" spans="1:6">
      <c r="A262" s="133">
        <v>2100499</v>
      </c>
      <c r="B262" s="133" t="s">
        <v>257</v>
      </c>
      <c r="C262" s="136">
        <v>301</v>
      </c>
      <c r="D262" s="136">
        <v>423</v>
      </c>
      <c r="E262" s="136">
        <f t="shared" ref="E262:E325" si="4">+F262-D262</f>
        <v>-74</v>
      </c>
      <c r="F262" s="136">
        <v>349</v>
      </c>
    </row>
    <row r="263" customHeight="1" spans="1:6">
      <c r="A263" s="133">
        <v>21007</v>
      </c>
      <c r="B263" s="134" t="s">
        <v>258</v>
      </c>
      <c r="C263" s="135">
        <v>215</v>
      </c>
      <c r="D263" s="135">
        <v>212</v>
      </c>
      <c r="E263" s="135">
        <f t="shared" si="4"/>
        <v>17</v>
      </c>
      <c r="F263" s="135">
        <v>229</v>
      </c>
    </row>
    <row r="264" customHeight="1" spans="1:6">
      <c r="A264" s="133">
        <v>2100717</v>
      </c>
      <c r="B264" s="133" t="s">
        <v>259</v>
      </c>
      <c r="C264" s="136">
        <v>215</v>
      </c>
      <c r="D264" s="136">
        <v>50</v>
      </c>
      <c r="E264" s="136">
        <f t="shared" si="4"/>
        <v>-12</v>
      </c>
      <c r="F264" s="136">
        <v>38</v>
      </c>
    </row>
    <row r="265" customHeight="1" spans="1:6">
      <c r="A265" s="133">
        <v>2100799</v>
      </c>
      <c r="B265" s="133" t="s">
        <v>260</v>
      </c>
      <c r="C265" s="136"/>
      <c r="D265" s="136">
        <v>162</v>
      </c>
      <c r="E265" s="136">
        <f t="shared" si="4"/>
        <v>29</v>
      </c>
      <c r="F265" s="136">
        <v>191</v>
      </c>
    </row>
    <row r="266" customHeight="1" spans="1:6">
      <c r="A266" s="133">
        <v>21011</v>
      </c>
      <c r="B266" s="134" t="s">
        <v>261</v>
      </c>
      <c r="C266" s="135">
        <v>2632</v>
      </c>
      <c r="D266" s="135">
        <v>2634</v>
      </c>
      <c r="E266" s="135">
        <f t="shared" si="4"/>
        <v>-161</v>
      </c>
      <c r="F266" s="135">
        <v>2473</v>
      </c>
    </row>
    <row r="267" customHeight="1" spans="1:6">
      <c r="A267" s="133">
        <v>2101101</v>
      </c>
      <c r="B267" s="133" t="s">
        <v>262</v>
      </c>
      <c r="C267" s="136">
        <v>1234</v>
      </c>
      <c r="D267" s="136">
        <v>1235</v>
      </c>
      <c r="E267" s="136">
        <f t="shared" si="4"/>
        <v>-142</v>
      </c>
      <c r="F267" s="136">
        <v>1093</v>
      </c>
    </row>
    <row r="268" customHeight="1" spans="1:6">
      <c r="A268" s="133">
        <v>2101102</v>
      </c>
      <c r="B268" s="133" t="s">
        <v>263</v>
      </c>
      <c r="C268" s="136">
        <v>1028</v>
      </c>
      <c r="D268" s="136">
        <v>1028</v>
      </c>
      <c r="E268" s="136">
        <f t="shared" si="4"/>
        <v>-19</v>
      </c>
      <c r="F268" s="136">
        <v>1009</v>
      </c>
    </row>
    <row r="269" customHeight="1" spans="1:6">
      <c r="A269" s="133">
        <v>2101103</v>
      </c>
      <c r="B269" s="133" t="s">
        <v>264</v>
      </c>
      <c r="C269" s="136">
        <v>370</v>
      </c>
      <c r="D269" s="136">
        <v>371</v>
      </c>
      <c r="E269" s="136">
        <f t="shared" si="4"/>
        <v>0</v>
      </c>
      <c r="F269" s="136">
        <v>371</v>
      </c>
    </row>
    <row r="270" customHeight="1" spans="1:6">
      <c r="A270" s="133">
        <v>21012</v>
      </c>
      <c r="B270" s="134" t="s">
        <v>265</v>
      </c>
      <c r="C270" s="136"/>
      <c r="D270" s="136"/>
      <c r="E270" s="135">
        <f t="shared" si="4"/>
        <v>506</v>
      </c>
      <c r="F270" s="135">
        <v>506</v>
      </c>
    </row>
    <row r="271" customHeight="1" spans="1:6">
      <c r="A271" s="133">
        <v>2101202</v>
      </c>
      <c r="B271" s="133" t="s">
        <v>266</v>
      </c>
      <c r="C271" s="136"/>
      <c r="D271" s="136"/>
      <c r="E271" s="136">
        <f t="shared" si="4"/>
        <v>506</v>
      </c>
      <c r="F271" s="136">
        <v>506</v>
      </c>
    </row>
    <row r="272" customHeight="1" spans="1:6">
      <c r="A272" s="133">
        <v>21013</v>
      </c>
      <c r="B272" s="134" t="s">
        <v>267</v>
      </c>
      <c r="C272" s="135">
        <v>390</v>
      </c>
      <c r="D272" s="135">
        <v>390</v>
      </c>
      <c r="E272" s="135">
        <f t="shared" si="4"/>
        <v>0</v>
      </c>
      <c r="F272" s="135">
        <v>390</v>
      </c>
    </row>
    <row r="273" customHeight="1" spans="1:6">
      <c r="A273" s="133">
        <v>2101301</v>
      </c>
      <c r="B273" s="133" t="s">
        <v>268</v>
      </c>
      <c r="C273" s="136">
        <v>350</v>
      </c>
      <c r="D273" s="136">
        <v>350</v>
      </c>
      <c r="E273" s="136">
        <f t="shared" si="4"/>
        <v>0</v>
      </c>
      <c r="F273" s="136">
        <v>350</v>
      </c>
    </row>
    <row r="274" customHeight="1" spans="1:6">
      <c r="A274" s="133">
        <v>2101399</v>
      </c>
      <c r="B274" s="133" t="s">
        <v>269</v>
      </c>
      <c r="C274" s="136">
        <v>40</v>
      </c>
      <c r="D274" s="136">
        <v>40</v>
      </c>
      <c r="E274" s="136">
        <f t="shared" si="4"/>
        <v>0</v>
      </c>
      <c r="F274" s="136">
        <v>40</v>
      </c>
    </row>
    <row r="275" customHeight="1" spans="1:6">
      <c r="A275" s="133">
        <v>21014</v>
      </c>
      <c r="B275" s="134" t="s">
        <v>270</v>
      </c>
      <c r="C275" s="135">
        <v>15</v>
      </c>
      <c r="D275" s="135">
        <v>15</v>
      </c>
      <c r="E275" s="135">
        <f t="shared" si="4"/>
        <v>0</v>
      </c>
      <c r="F275" s="135">
        <v>15</v>
      </c>
    </row>
    <row r="276" customHeight="1" spans="1:6">
      <c r="A276" s="133">
        <v>2101401</v>
      </c>
      <c r="B276" s="133" t="s">
        <v>271</v>
      </c>
      <c r="C276" s="136">
        <v>15</v>
      </c>
      <c r="D276" s="136">
        <v>15</v>
      </c>
      <c r="E276" s="136">
        <f t="shared" si="4"/>
        <v>0</v>
      </c>
      <c r="F276" s="136">
        <v>15</v>
      </c>
    </row>
    <row r="277" customHeight="1" spans="1:6">
      <c r="A277" s="133">
        <v>21015</v>
      </c>
      <c r="B277" s="134" t="s">
        <v>272</v>
      </c>
      <c r="C277" s="135">
        <v>20</v>
      </c>
      <c r="D277" s="135">
        <v>20</v>
      </c>
      <c r="E277" s="135">
        <f t="shared" si="4"/>
        <v>0</v>
      </c>
      <c r="F277" s="135">
        <v>20</v>
      </c>
    </row>
    <row r="278" customHeight="1" spans="1:6">
      <c r="A278" s="133">
        <v>2101502</v>
      </c>
      <c r="B278" s="133" t="s">
        <v>74</v>
      </c>
      <c r="C278" s="136">
        <v>10</v>
      </c>
      <c r="D278" s="136">
        <v>10</v>
      </c>
      <c r="E278" s="136">
        <f t="shared" si="4"/>
        <v>0</v>
      </c>
      <c r="F278" s="136">
        <v>10</v>
      </c>
    </row>
    <row r="279" customHeight="1" spans="1:6">
      <c r="A279" s="133">
        <v>2101506</v>
      </c>
      <c r="B279" s="133" t="s">
        <v>273</v>
      </c>
      <c r="C279" s="136">
        <v>10</v>
      </c>
      <c r="D279" s="136">
        <v>10</v>
      </c>
      <c r="E279" s="136">
        <f t="shared" si="4"/>
        <v>0</v>
      </c>
      <c r="F279" s="136">
        <v>10</v>
      </c>
    </row>
    <row r="280" customHeight="1" spans="1:6">
      <c r="A280" s="133">
        <v>21016</v>
      </c>
      <c r="B280" s="134" t="s">
        <v>274</v>
      </c>
      <c r="C280" s="135">
        <v>60</v>
      </c>
      <c r="D280" s="135">
        <v>60</v>
      </c>
      <c r="E280" s="135">
        <f t="shared" si="4"/>
        <v>0</v>
      </c>
      <c r="F280" s="135">
        <v>60</v>
      </c>
    </row>
    <row r="281" customHeight="1" spans="1:6">
      <c r="A281" s="133">
        <v>2101601</v>
      </c>
      <c r="B281" s="133" t="s">
        <v>275</v>
      </c>
      <c r="C281" s="136">
        <v>60</v>
      </c>
      <c r="D281" s="136">
        <v>60</v>
      </c>
      <c r="E281" s="136">
        <f t="shared" si="4"/>
        <v>0</v>
      </c>
      <c r="F281" s="136">
        <v>60</v>
      </c>
    </row>
    <row r="282" customHeight="1" spans="1:6">
      <c r="A282" s="133">
        <v>21099</v>
      </c>
      <c r="B282" s="134" t="s">
        <v>276</v>
      </c>
      <c r="C282" s="135">
        <v>8</v>
      </c>
      <c r="D282" s="135">
        <v>137</v>
      </c>
      <c r="E282" s="135">
        <f t="shared" si="4"/>
        <v>70</v>
      </c>
      <c r="F282" s="135">
        <v>207</v>
      </c>
    </row>
    <row r="283" customHeight="1" spans="1:6">
      <c r="A283" s="133">
        <v>2109999</v>
      </c>
      <c r="B283" s="133" t="s">
        <v>277</v>
      </c>
      <c r="C283" s="136">
        <v>8</v>
      </c>
      <c r="D283" s="136">
        <v>137</v>
      </c>
      <c r="E283" s="136">
        <f t="shared" si="4"/>
        <v>70</v>
      </c>
      <c r="F283" s="136">
        <v>207</v>
      </c>
    </row>
    <row r="284" customHeight="1" spans="1:6">
      <c r="A284" s="133">
        <v>211</v>
      </c>
      <c r="B284" s="134" t="s">
        <v>278</v>
      </c>
      <c r="C284" s="135">
        <v>2382</v>
      </c>
      <c r="D284" s="135">
        <v>7420</v>
      </c>
      <c r="E284" s="135">
        <f t="shared" si="4"/>
        <v>13</v>
      </c>
      <c r="F284" s="135">
        <f>SUM(F285,F288,F291,F294,F299,F301)</f>
        <v>7433</v>
      </c>
    </row>
    <row r="285" customHeight="1" spans="1:6">
      <c r="A285" s="133">
        <v>21101</v>
      </c>
      <c r="B285" s="134" t="s">
        <v>279</v>
      </c>
      <c r="C285" s="135">
        <v>79</v>
      </c>
      <c r="D285" s="135">
        <v>523</v>
      </c>
      <c r="E285" s="135">
        <f t="shared" si="4"/>
        <v>322</v>
      </c>
      <c r="F285" s="135">
        <v>845</v>
      </c>
    </row>
    <row r="286" customHeight="1" spans="1:6">
      <c r="A286" s="133">
        <v>2110101</v>
      </c>
      <c r="B286" s="133" t="s">
        <v>70</v>
      </c>
      <c r="C286" s="136">
        <v>43</v>
      </c>
      <c r="D286" s="136">
        <v>57</v>
      </c>
      <c r="E286" s="136">
        <f t="shared" si="4"/>
        <v>15</v>
      </c>
      <c r="F286" s="136">
        <v>72</v>
      </c>
    </row>
    <row r="287" customHeight="1" spans="1:6">
      <c r="A287" s="133">
        <v>2110199</v>
      </c>
      <c r="B287" s="133" t="s">
        <v>280</v>
      </c>
      <c r="C287" s="136">
        <v>36</v>
      </c>
      <c r="D287" s="136">
        <v>466</v>
      </c>
      <c r="E287" s="136">
        <f t="shared" si="4"/>
        <v>307</v>
      </c>
      <c r="F287" s="136">
        <v>773</v>
      </c>
    </row>
    <row r="288" customHeight="1" spans="1:6">
      <c r="A288" s="133">
        <v>21103</v>
      </c>
      <c r="B288" s="134" t="s">
        <v>281</v>
      </c>
      <c r="C288" s="135">
        <v>158</v>
      </c>
      <c r="D288" s="135">
        <v>297</v>
      </c>
      <c r="E288" s="135">
        <f t="shared" si="4"/>
        <v>231</v>
      </c>
      <c r="F288" s="135">
        <v>528</v>
      </c>
    </row>
    <row r="289" customHeight="1" spans="1:6">
      <c r="A289" s="133">
        <v>2110302</v>
      </c>
      <c r="B289" s="133" t="s">
        <v>282</v>
      </c>
      <c r="C289" s="136">
        <v>150</v>
      </c>
      <c r="D289" s="136">
        <v>289</v>
      </c>
      <c r="E289" s="136">
        <f t="shared" si="4"/>
        <v>231</v>
      </c>
      <c r="F289" s="136">
        <v>520</v>
      </c>
    </row>
    <row r="290" customHeight="1" spans="1:6">
      <c r="A290" s="133">
        <v>2110399</v>
      </c>
      <c r="B290" s="133" t="s">
        <v>283</v>
      </c>
      <c r="C290" s="136">
        <v>8</v>
      </c>
      <c r="D290" s="136">
        <v>8</v>
      </c>
      <c r="E290" s="136"/>
      <c r="F290" s="136">
        <v>8</v>
      </c>
    </row>
    <row r="291" customHeight="1" spans="1:6">
      <c r="A291" s="133">
        <v>21104</v>
      </c>
      <c r="B291" s="134" t="s">
        <v>284</v>
      </c>
      <c r="C291" s="135"/>
      <c r="D291" s="135">
        <v>387</v>
      </c>
      <c r="E291" s="135">
        <f t="shared" si="4"/>
        <v>27</v>
      </c>
      <c r="F291" s="135">
        <v>414</v>
      </c>
    </row>
    <row r="292" customHeight="1" spans="1:6">
      <c r="A292" s="133">
        <v>2110406</v>
      </c>
      <c r="B292" s="133" t="s">
        <v>285</v>
      </c>
      <c r="C292" s="136"/>
      <c r="D292" s="136">
        <v>387</v>
      </c>
      <c r="E292" s="136">
        <f t="shared" si="4"/>
        <v>-206</v>
      </c>
      <c r="F292" s="136">
        <v>181</v>
      </c>
    </row>
    <row r="293" customHeight="1" spans="1:6">
      <c r="A293" s="133">
        <v>2110499</v>
      </c>
      <c r="B293" s="133" t="s">
        <v>286</v>
      </c>
      <c r="C293" s="136"/>
      <c r="D293" s="136"/>
      <c r="E293" s="136">
        <f t="shared" si="4"/>
        <v>233</v>
      </c>
      <c r="F293" s="136">
        <f>-1250+1483</f>
        <v>233</v>
      </c>
    </row>
    <row r="294" customHeight="1" spans="1:6">
      <c r="A294" s="133">
        <v>21105</v>
      </c>
      <c r="B294" s="134" t="s">
        <v>287</v>
      </c>
      <c r="C294" s="135">
        <v>1683</v>
      </c>
      <c r="D294" s="135">
        <v>5989</v>
      </c>
      <c r="E294" s="135">
        <f t="shared" si="4"/>
        <v>-1067</v>
      </c>
      <c r="F294" s="135">
        <v>4922</v>
      </c>
    </row>
    <row r="295" customHeight="1" spans="1:6">
      <c r="A295" s="133">
        <v>2110501</v>
      </c>
      <c r="B295" s="133" t="s">
        <v>288</v>
      </c>
      <c r="C295" s="135"/>
      <c r="D295" s="136">
        <v>4219</v>
      </c>
      <c r="E295" s="136">
        <f t="shared" si="4"/>
        <v>-1067</v>
      </c>
      <c r="F295" s="136">
        <v>3152</v>
      </c>
    </row>
    <row r="296" customHeight="1" spans="1:6">
      <c r="A296" s="133">
        <v>2110502</v>
      </c>
      <c r="B296" s="133" t="s">
        <v>289</v>
      </c>
      <c r="C296" s="136">
        <v>868</v>
      </c>
      <c r="D296" s="136">
        <v>955</v>
      </c>
      <c r="E296" s="136">
        <f t="shared" si="4"/>
        <v>0</v>
      </c>
      <c r="F296" s="136">
        <v>955</v>
      </c>
    </row>
    <row r="297" customHeight="1" spans="1:6">
      <c r="A297" s="133">
        <v>2110503</v>
      </c>
      <c r="B297" s="133" t="s">
        <v>290</v>
      </c>
      <c r="C297" s="136">
        <v>535</v>
      </c>
      <c r="D297" s="136">
        <v>535</v>
      </c>
      <c r="E297" s="136">
        <f t="shared" si="4"/>
        <v>0</v>
      </c>
      <c r="F297" s="136">
        <v>535</v>
      </c>
    </row>
    <row r="298" customHeight="1" spans="1:6">
      <c r="A298" s="133">
        <v>2110599</v>
      </c>
      <c r="B298" s="133" t="s">
        <v>291</v>
      </c>
      <c r="C298" s="136">
        <v>280</v>
      </c>
      <c r="D298" s="136">
        <v>280</v>
      </c>
      <c r="E298" s="136">
        <f t="shared" si="4"/>
        <v>0</v>
      </c>
      <c r="F298" s="136">
        <v>280</v>
      </c>
    </row>
    <row r="299" customHeight="1" spans="1:6">
      <c r="A299" s="133">
        <v>21114</v>
      </c>
      <c r="B299" s="134" t="s">
        <v>292</v>
      </c>
      <c r="C299" s="135">
        <v>160</v>
      </c>
      <c r="D299" s="135">
        <v>160</v>
      </c>
      <c r="E299" s="136">
        <f t="shared" si="4"/>
        <v>0</v>
      </c>
      <c r="F299" s="135">
        <v>160</v>
      </c>
    </row>
    <row r="300" customHeight="1" spans="1:6">
      <c r="A300" s="133">
        <v>2111413</v>
      </c>
      <c r="B300" s="133" t="s">
        <v>293</v>
      </c>
      <c r="C300" s="136">
        <v>160</v>
      </c>
      <c r="D300" s="136">
        <v>160</v>
      </c>
      <c r="E300" s="136">
        <f t="shared" si="4"/>
        <v>0</v>
      </c>
      <c r="F300" s="136">
        <v>160</v>
      </c>
    </row>
    <row r="301" customHeight="1" spans="1:6">
      <c r="A301" s="133">
        <v>21199</v>
      </c>
      <c r="B301" s="134" t="s">
        <v>294</v>
      </c>
      <c r="C301" s="135">
        <v>302</v>
      </c>
      <c r="D301" s="135">
        <v>64</v>
      </c>
      <c r="E301" s="135">
        <f t="shared" si="4"/>
        <v>500</v>
      </c>
      <c r="F301" s="135">
        <v>564</v>
      </c>
    </row>
    <row r="302" customHeight="1" spans="1:6">
      <c r="A302" s="133">
        <v>2119999</v>
      </c>
      <c r="B302" s="133" t="s">
        <v>295</v>
      </c>
      <c r="C302" s="136">
        <v>302</v>
      </c>
      <c r="D302" s="136">
        <v>64</v>
      </c>
      <c r="E302" s="136">
        <f t="shared" si="4"/>
        <v>500</v>
      </c>
      <c r="F302" s="136">
        <v>564</v>
      </c>
    </row>
    <row r="303" customHeight="1" spans="1:6">
      <c r="A303" s="133">
        <v>212</v>
      </c>
      <c r="B303" s="134" t="s">
        <v>296</v>
      </c>
      <c r="C303" s="135">
        <v>4943</v>
      </c>
      <c r="D303" s="135">
        <v>5071</v>
      </c>
      <c r="E303" s="135">
        <f t="shared" si="4"/>
        <v>-1423</v>
      </c>
      <c r="F303" s="135">
        <f>SUM(F304,F308,F310,F312)</f>
        <v>3648</v>
      </c>
    </row>
    <row r="304" customHeight="1" spans="1:6">
      <c r="A304" s="133">
        <v>21201</v>
      </c>
      <c r="B304" s="134" t="s">
        <v>297</v>
      </c>
      <c r="C304" s="135">
        <v>1908</v>
      </c>
      <c r="D304" s="135">
        <v>1968</v>
      </c>
      <c r="E304" s="135">
        <f t="shared" si="4"/>
        <v>-369</v>
      </c>
      <c r="F304" s="135">
        <v>1599</v>
      </c>
    </row>
    <row r="305" customHeight="1" spans="1:6">
      <c r="A305" s="133">
        <v>2120101</v>
      </c>
      <c r="B305" s="133" t="s">
        <v>70</v>
      </c>
      <c r="C305" s="136">
        <v>239</v>
      </c>
      <c r="D305" s="136">
        <v>260</v>
      </c>
      <c r="E305" s="136">
        <f t="shared" si="4"/>
        <v>157</v>
      </c>
      <c r="F305" s="136">
        <v>417</v>
      </c>
    </row>
    <row r="306" customHeight="1" spans="1:6">
      <c r="A306" s="133">
        <v>2120104</v>
      </c>
      <c r="B306" s="133" t="s">
        <v>298</v>
      </c>
      <c r="C306" s="136">
        <v>622</v>
      </c>
      <c r="D306" s="136">
        <v>647</v>
      </c>
      <c r="E306" s="136">
        <f t="shared" si="4"/>
        <v>-326</v>
      </c>
      <c r="F306" s="136">
        <v>321</v>
      </c>
    </row>
    <row r="307" customHeight="1" spans="1:6">
      <c r="A307" s="133">
        <v>2120199</v>
      </c>
      <c r="B307" s="133" t="s">
        <v>299</v>
      </c>
      <c r="C307" s="136">
        <v>1047</v>
      </c>
      <c r="D307" s="136">
        <v>1061</v>
      </c>
      <c r="E307" s="136">
        <f t="shared" si="4"/>
        <v>-200</v>
      </c>
      <c r="F307" s="136">
        <v>861</v>
      </c>
    </row>
    <row r="308" customHeight="1" spans="1:6">
      <c r="A308" s="133">
        <v>21203</v>
      </c>
      <c r="B308" s="134" t="s">
        <v>300</v>
      </c>
      <c r="C308" s="136"/>
      <c r="D308" s="136"/>
      <c r="E308" s="135">
        <f t="shared" si="4"/>
        <v>2</v>
      </c>
      <c r="F308" s="135">
        <v>2</v>
      </c>
    </row>
    <row r="309" customHeight="1" spans="1:6">
      <c r="A309" s="133">
        <v>2120399</v>
      </c>
      <c r="B309" s="133" t="s">
        <v>301</v>
      </c>
      <c r="C309" s="136"/>
      <c r="D309" s="136"/>
      <c r="E309" s="136">
        <f t="shared" si="4"/>
        <v>2</v>
      </c>
      <c r="F309" s="136">
        <v>2</v>
      </c>
    </row>
    <row r="310" customHeight="1" spans="1:6">
      <c r="A310" s="133">
        <v>21205</v>
      </c>
      <c r="B310" s="134" t="s">
        <v>302</v>
      </c>
      <c r="C310" s="135">
        <v>1500</v>
      </c>
      <c r="D310" s="135">
        <v>1514</v>
      </c>
      <c r="E310" s="135">
        <f t="shared" si="4"/>
        <v>0</v>
      </c>
      <c r="F310" s="135">
        <v>1514</v>
      </c>
    </row>
    <row r="311" customHeight="1" spans="1:6">
      <c r="A311" s="133">
        <v>2120501</v>
      </c>
      <c r="B311" s="133" t="s">
        <v>303</v>
      </c>
      <c r="C311" s="136">
        <v>1500</v>
      </c>
      <c r="D311" s="136">
        <v>1514</v>
      </c>
      <c r="E311" s="136">
        <f t="shared" si="4"/>
        <v>0</v>
      </c>
      <c r="F311" s="136">
        <v>1514</v>
      </c>
    </row>
    <row r="312" customHeight="1" spans="1:6">
      <c r="A312" s="133">
        <v>21299</v>
      </c>
      <c r="B312" s="134" t="s">
        <v>304</v>
      </c>
      <c r="C312" s="135">
        <v>1535</v>
      </c>
      <c r="D312" s="135">
        <v>1589</v>
      </c>
      <c r="E312" s="135">
        <f t="shared" si="4"/>
        <v>-1056</v>
      </c>
      <c r="F312" s="135">
        <v>533</v>
      </c>
    </row>
    <row r="313" customHeight="1" spans="1:6">
      <c r="A313" s="133">
        <v>2129999</v>
      </c>
      <c r="B313" s="133" t="s">
        <v>305</v>
      </c>
      <c r="C313" s="136">
        <v>1535</v>
      </c>
      <c r="D313" s="136">
        <v>1589</v>
      </c>
      <c r="E313" s="136">
        <f t="shared" si="4"/>
        <v>-1056</v>
      </c>
      <c r="F313" s="136">
        <v>533</v>
      </c>
    </row>
    <row r="314" customHeight="1" spans="1:6">
      <c r="A314" s="133">
        <v>213</v>
      </c>
      <c r="B314" s="134" t="s">
        <v>306</v>
      </c>
      <c r="C314" s="135">
        <v>40246</v>
      </c>
      <c r="D314" s="135">
        <v>53384</v>
      </c>
      <c r="E314" s="135">
        <f t="shared" si="4"/>
        <v>3407</v>
      </c>
      <c r="F314" s="135">
        <f>SUM(F315,F325,F338,F343,F349,F353,F356,F358)</f>
        <v>56791</v>
      </c>
    </row>
    <row r="315" customHeight="1" spans="1:6">
      <c r="A315" s="133">
        <v>21301</v>
      </c>
      <c r="B315" s="134" t="s">
        <v>307</v>
      </c>
      <c r="C315" s="135">
        <v>8029</v>
      </c>
      <c r="D315" s="135">
        <v>9951</v>
      </c>
      <c r="E315" s="135">
        <f t="shared" si="4"/>
        <v>-3484</v>
      </c>
      <c r="F315" s="135">
        <v>6467</v>
      </c>
    </row>
    <row r="316" customHeight="1" spans="1:6">
      <c r="A316" s="133">
        <v>2130101</v>
      </c>
      <c r="B316" s="133" t="s">
        <v>70</v>
      </c>
      <c r="C316" s="136">
        <v>702</v>
      </c>
      <c r="D316" s="136">
        <v>847</v>
      </c>
      <c r="E316" s="136">
        <f t="shared" si="4"/>
        <v>20</v>
      </c>
      <c r="F316" s="136">
        <v>867</v>
      </c>
    </row>
    <row r="317" customHeight="1" spans="1:6">
      <c r="A317" s="133">
        <v>2130104</v>
      </c>
      <c r="B317" s="133" t="s">
        <v>71</v>
      </c>
      <c r="C317" s="136">
        <v>1109</v>
      </c>
      <c r="D317" s="136">
        <v>1151</v>
      </c>
      <c r="E317" s="136">
        <f t="shared" si="4"/>
        <v>39</v>
      </c>
      <c r="F317" s="136">
        <v>1190</v>
      </c>
    </row>
    <row r="318" customHeight="1" spans="1:6">
      <c r="A318" s="133">
        <v>2130108</v>
      </c>
      <c r="B318" s="133" t="s">
        <v>308</v>
      </c>
      <c r="C318" s="136"/>
      <c r="D318" s="136"/>
      <c r="E318" s="136">
        <f t="shared" si="4"/>
        <v>15</v>
      </c>
      <c r="F318" s="136">
        <v>15</v>
      </c>
    </row>
    <row r="319" customHeight="1" spans="1:6">
      <c r="A319" s="133">
        <v>2130120</v>
      </c>
      <c r="B319" s="133" t="s">
        <v>309</v>
      </c>
      <c r="C319" s="136">
        <v>1090</v>
      </c>
      <c r="D319" s="136">
        <v>1090</v>
      </c>
      <c r="E319" s="136">
        <f t="shared" si="4"/>
        <v>0</v>
      </c>
      <c r="F319" s="136">
        <v>1090</v>
      </c>
    </row>
    <row r="320" customHeight="1" spans="1:6">
      <c r="A320" s="133">
        <v>2130122</v>
      </c>
      <c r="B320" s="133" t="s">
        <v>310</v>
      </c>
      <c r="C320" s="136">
        <v>13</v>
      </c>
      <c r="D320" s="136">
        <v>13</v>
      </c>
      <c r="E320" s="136">
        <f t="shared" si="4"/>
        <v>27</v>
      </c>
      <c r="F320" s="136">
        <v>40</v>
      </c>
    </row>
    <row r="321" customHeight="1" spans="1:6">
      <c r="A321" s="133">
        <v>2130135</v>
      </c>
      <c r="B321" s="133" t="s">
        <v>311</v>
      </c>
      <c r="C321" s="136"/>
      <c r="D321" s="136"/>
      <c r="E321" s="136">
        <f t="shared" si="4"/>
        <v>30</v>
      </c>
      <c r="F321" s="136">
        <v>30</v>
      </c>
    </row>
    <row r="322" customHeight="1" spans="1:6">
      <c r="A322" s="133">
        <v>2130152</v>
      </c>
      <c r="B322" s="133" t="s">
        <v>312</v>
      </c>
      <c r="C322" s="136">
        <v>184</v>
      </c>
      <c r="D322" s="136">
        <v>184</v>
      </c>
      <c r="E322" s="136">
        <f t="shared" si="4"/>
        <v>32</v>
      </c>
      <c r="F322" s="136">
        <v>216</v>
      </c>
    </row>
    <row r="323" customHeight="1" spans="1:6">
      <c r="A323" s="133">
        <v>2130153</v>
      </c>
      <c r="B323" s="133" t="s">
        <v>313</v>
      </c>
      <c r="C323" s="136">
        <v>15</v>
      </c>
      <c r="D323" s="136">
        <v>54</v>
      </c>
      <c r="E323" s="136">
        <f t="shared" si="4"/>
        <v>28</v>
      </c>
      <c r="F323" s="136">
        <v>82</v>
      </c>
    </row>
    <row r="324" customHeight="1" spans="1:6">
      <c r="A324" s="133">
        <v>2130199</v>
      </c>
      <c r="B324" s="133" t="s">
        <v>314</v>
      </c>
      <c r="C324" s="136">
        <v>4916</v>
      </c>
      <c r="D324" s="136">
        <v>6612</v>
      </c>
      <c r="E324" s="136">
        <f t="shared" si="4"/>
        <v>-3675</v>
      </c>
      <c r="F324" s="136">
        <f>-3000+5937</f>
        <v>2937</v>
      </c>
    </row>
    <row r="325" customHeight="1" spans="1:6">
      <c r="A325" s="133">
        <v>21302</v>
      </c>
      <c r="B325" s="134" t="s">
        <v>315</v>
      </c>
      <c r="C325" s="135">
        <v>3915</v>
      </c>
      <c r="D325" s="135">
        <v>6189</v>
      </c>
      <c r="E325" s="135">
        <f t="shared" si="4"/>
        <v>-544</v>
      </c>
      <c r="F325" s="135">
        <v>5645</v>
      </c>
    </row>
    <row r="326" customHeight="1" spans="1:6">
      <c r="A326" s="133">
        <v>2130201</v>
      </c>
      <c r="B326" s="133" t="s">
        <v>70</v>
      </c>
      <c r="C326" s="136">
        <v>286</v>
      </c>
      <c r="D326" s="136">
        <v>360</v>
      </c>
      <c r="E326" s="136">
        <f t="shared" ref="E326:E389" si="5">+F326-D326</f>
        <v>46</v>
      </c>
      <c r="F326" s="136">
        <v>406</v>
      </c>
    </row>
    <row r="327" customHeight="1" spans="1:6">
      <c r="A327" s="133">
        <v>2130204</v>
      </c>
      <c r="B327" s="133" t="s">
        <v>316</v>
      </c>
      <c r="C327" s="136">
        <v>926</v>
      </c>
      <c r="D327" s="136">
        <v>977</v>
      </c>
      <c r="E327" s="136">
        <f t="shared" si="5"/>
        <v>-38</v>
      </c>
      <c r="F327" s="136">
        <v>939</v>
      </c>
    </row>
    <row r="328" customHeight="1" spans="1:6">
      <c r="A328" s="133">
        <v>2130205</v>
      </c>
      <c r="B328" s="133" t="s">
        <v>317</v>
      </c>
      <c r="C328" s="136">
        <v>1289</v>
      </c>
      <c r="D328" s="136">
        <v>2362</v>
      </c>
      <c r="E328" s="136">
        <f t="shared" si="5"/>
        <v>-230</v>
      </c>
      <c r="F328" s="136">
        <f>-500+2632</f>
        <v>2132</v>
      </c>
    </row>
    <row r="329" customHeight="1" spans="1:6">
      <c r="A329" s="133">
        <v>2130206</v>
      </c>
      <c r="B329" s="133" t="s">
        <v>318</v>
      </c>
      <c r="C329" s="136"/>
      <c r="D329" s="136"/>
      <c r="E329" s="136">
        <f t="shared" si="5"/>
        <v>69</v>
      </c>
      <c r="F329" s="136">
        <v>69</v>
      </c>
    </row>
    <row r="330" customHeight="1" spans="1:6">
      <c r="A330" s="133">
        <v>2130207</v>
      </c>
      <c r="B330" s="133" t="s">
        <v>319</v>
      </c>
      <c r="C330" s="136">
        <v>419</v>
      </c>
      <c r="D330" s="136">
        <v>785</v>
      </c>
      <c r="E330" s="136">
        <f t="shared" si="5"/>
        <v>0</v>
      </c>
      <c r="F330" s="136">
        <v>785</v>
      </c>
    </row>
    <row r="331" customHeight="1" spans="1:6">
      <c r="A331" s="133">
        <v>2130209</v>
      </c>
      <c r="B331" s="133" t="s">
        <v>320</v>
      </c>
      <c r="C331" s="136">
        <v>256</v>
      </c>
      <c r="D331" s="136">
        <v>294</v>
      </c>
      <c r="E331" s="136">
        <f t="shared" si="5"/>
        <v>-100</v>
      </c>
      <c r="F331" s="136">
        <v>194</v>
      </c>
    </row>
    <row r="332" customHeight="1" spans="1:6">
      <c r="A332" s="133">
        <v>2130211</v>
      </c>
      <c r="B332" s="133" t="s">
        <v>321</v>
      </c>
      <c r="C332" s="136">
        <v>179</v>
      </c>
      <c r="D332" s="136">
        <v>191</v>
      </c>
      <c r="E332" s="136">
        <f t="shared" si="5"/>
        <v>6</v>
      </c>
      <c r="F332" s="136">
        <v>197</v>
      </c>
    </row>
    <row r="333" customHeight="1" spans="1:6">
      <c r="A333" s="133">
        <v>2130213</v>
      </c>
      <c r="B333" s="133" t="s">
        <v>322</v>
      </c>
      <c r="C333" s="136">
        <v>6</v>
      </c>
      <c r="D333" s="136">
        <v>6</v>
      </c>
      <c r="E333" s="136">
        <f t="shared" si="5"/>
        <v>0</v>
      </c>
      <c r="F333" s="136">
        <v>6</v>
      </c>
    </row>
    <row r="334" customHeight="1" spans="1:6">
      <c r="A334" s="133">
        <v>2130221</v>
      </c>
      <c r="B334" s="133" t="s">
        <v>323</v>
      </c>
      <c r="C334" s="136">
        <v>400</v>
      </c>
      <c r="D334" s="136">
        <v>400</v>
      </c>
      <c r="E334" s="136">
        <f t="shared" si="5"/>
        <v>-400</v>
      </c>
      <c r="F334" s="136">
        <v>0</v>
      </c>
    </row>
    <row r="335" customHeight="1" spans="1:6">
      <c r="A335" s="133">
        <v>2130234</v>
      </c>
      <c r="B335" s="133" t="s">
        <v>324</v>
      </c>
      <c r="C335" s="136"/>
      <c r="D335" s="136">
        <v>32</v>
      </c>
      <c r="E335" s="136">
        <f t="shared" si="5"/>
        <v>113</v>
      </c>
      <c r="F335" s="136">
        <v>145</v>
      </c>
    </row>
    <row r="336" customHeight="1" spans="1:6">
      <c r="A336" s="133">
        <v>2130238</v>
      </c>
      <c r="B336" s="133" t="s">
        <v>325</v>
      </c>
      <c r="C336" s="136">
        <v>60</v>
      </c>
      <c r="D336" s="136">
        <v>460</v>
      </c>
      <c r="E336" s="136">
        <f t="shared" si="5"/>
        <v>-12</v>
      </c>
      <c r="F336" s="136">
        <v>448</v>
      </c>
    </row>
    <row r="337" customHeight="1" spans="1:6">
      <c r="A337" s="133">
        <v>2130299</v>
      </c>
      <c r="B337" s="133" t="s">
        <v>326</v>
      </c>
      <c r="C337" s="136">
        <v>94</v>
      </c>
      <c r="D337" s="136">
        <v>322</v>
      </c>
      <c r="E337" s="136">
        <f t="shared" si="5"/>
        <v>2</v>
      </c>
      <c r="F337" s="136">
        <v>324</v>
      </c>
    </row>
    <row r="338" customHeight="1" spans="1:6">
      <c r="A338" s="133">
        <v>21303</v>
      </c>
      <c r="B338" s="134" t="s">
        <v>327</v>
      </c>
      <c r="C338" s="135">
        <v>1552</v>
      </c>
      <c r="D338" s="135">
        <v>2727</v>
      </c>
      <c r="E338" s="135">
        <f t="shared" si="5"/>
        <v>2171</v>
      </c>
      <c r="F338" s="135">
        <v>4898</v>
      </c>
    </row>
    <row r="339" customHeight="1" spans="1:6">
      <c r="A339" s="133">
        <v>2130301</v>
      </c>
      <c r="B339" s="133" t="s">
        <v>70</v>
      </c>
      <c r="C339" s="136">
        <v>382</v>
      </c>
      <c r="D339" s="136">
        <v>417</v>
      </c>
      <c r="E339" s="136">
        <f t="shared" si="5"/>
        <v>20</v>
      </c>
      <c r="F339" s="136">
        <v>437</v>
      </c>
    </row>
    <row r="340" customHeight="1" spans="1:6">
      <c r="A340" s="133">
        <v>2130304</v>
      </c>
      <c r="B340" s="133" t="s">
        <v>328</v>
      </c>
      <c r="C340" s="136">
        <v>362</v>
      </c>
      <c r="D340" s="136">
        <v>378</v>
      </c>
      <c r="E340" s="136">
        <f t="shared" si="5"/>
        <v>27</v>
      </c>
      <c r="F340" s="136">
        <v>405</v>
      </c>
    </row>
    <row r="341" customHeight="1" spans="1:6">
      <c r="A341" s="133">
        <v>2130314</v>
      </c>
      <c r="B341" s="133" t="s">
        <v>329</v>
      </c>
      <c r="C341" s="136"/>
      <c r="D341" s="136"/>
      <c r="E341" s="136">
        <f t="shared" si="5"/>
        <v>221</v>
      </c>
      <c r="F341" s="136">
        <v>221</v>
      </c>
    </row>
    <row r="342" customHeight="1" spans="1:6">
      <c r="A342" s="133">
        <v>2130399</v>
      </c>
      <c r="B342" s="133" t="s">
        <v>330</v>
      </c>
      <c r="C342" s="136">
        <v>808</v>
      </c>
      <c r="D342" s="136">
        <v>1932</v>
      </c>
      <c r="E342" s="136">
        <f t="shared" si="5"/>
        <v>1903</v>
      </c>
      <c r="F342" s="136">
        <v>3835</v>
      </c>
    </row>
    <row r="343" customHeight="1" spans="1:6">
      <c r="A343" s="133">
        <v>21305</v>
      </c>
      <c r="B343" s="134" t="s">
        <v>331</v>
      </c>
      <c r="C343" s="135">
        <v>20946</v>
      </c>
      <c r="D343" s="135">
        <v>29220</v>
      </c>
      <c r="E343" s="135">
        <f t="shared" si="5"/>
        <v>4383</v>
      </c>
      <c r="F343" s="135">
        <v>33603</v>
      </c>
    </row>
    <row r="344" customHeight="1" spans="1:6">
      <c r="A344" s="133">
        <v>2130501</v>
      </c>
      <c r="B344" s="133" t="s">
        <v>70</v>
      </c>
      <c r="C344" s="136">
        <v>188</v>
      </c>
      <c r="D344" s="136">
        <v>201</v>
      </c>
      <c r="E344" s="136">
        <f t="shared" si="5"/>
        <v>-47</v>
      </c>
      <c r="F344" s="136">
        <v>154</v>
      </c>
    </row>
    <row r="345" customHeight="1" spans="1:6">
      <c r="A345" s="133">
        <v>2130502</v>
      </c>
      <c r="B345" s="133" t="s">
        <v>74</v>
      </c>
      <c r="C345" s="136">
        <v>35</v>
      </c>
      <c r="D345" s="136">
        <v>35</v>
      </c>
      <c r="E345" s="136">
        <f t="shared" si="5"/>
        <v>0</v>
      </c>
      <c r="F345" s="136">
        <v>35</v>
      </c>
    </row>
    <row r="346" customHeight="1" spans="1:6">
      <c r="A346" s="133">
        <v>2130504</v>
      </c>
      <c r="B346" s="133" t="s">
        <v>332</v>
      </c>
      <c r="C346" s="136">
        <v>850</v>
      </c>
      <c r="D346" s="136">
        <v>850</v>
      </c>
      <c r="E346" s="136">
        <f t="shared" si="5"/>
        <v>0</v>
      </c>
      <c r="F346" s="136">
        <v>850</v>
      </c>
    </row>
    <row r="347" customHeight="1" spans="1:6">
      <c r="A347" s="133">
        <v>2130550</v>
      </c>
      <c r="B347" s="133" t="s">
        <v>71</v>
      </c>
      <c r="C347" s="136">
        <v>155</v>
      </c>
      <c r="D347" s="136">
        <v>169</v>
      </c>
      <c r="E347" s="136">
        <f t="shared" si="5"/>
        <v>-79</v>
      </c>
      <c r="F347" s="136">
        <v>90</v>
      </c>
    </row>
    <row r="348" customHeight="1" spans="1:6">
      <c r="A348" s="133">
        <v>2130599</v>
      </c>
      <c r="B348" s="133" t="s">
        <v>333</v>
      </c>
      <c r="C348" s="136">
        <v>19718</v>
      </c>
      <c r="D348" s="136">
        <v>27965</v>
      </c>
      <c r="E348" s="136">
        <f t="shared" si="5"/>
        <v>4509</v>
      </c>
      <c r="F348" s="136">
        <f>+-3000+35474</f>
        <v>32474</v>
      </c>
    </row>
    <row r="349" customHeight="1" spans="1:6">
      <c r="A349" s="133">
        <v>21307</v>
      </c>
      <c r="B349" s="134" t="s">
        <v>334</v>
      </c>
      <c r="C349" s="135">
        <v>3838</v>
      </c>
      <c r="D349" s="135">
        <v>3092</v>
      </c>
      <c r="E349" s="135">
        <f t="shared" si="5"/>
        <v>982</v>
      </c>
      <c r="F349" s="135">
        <v>4074</v>
      </c>
    </row>
    <row r="350" customHeight="1" spans="1:6">
      <c r="A350" s="133">
        <v>2130701</v>
      </c>
      <c r="B350" s="133" t="s">
        <v>335</v>
      </c>
      <c r="C350" s="136">
        <v>144</v>
      </c>
      <c r="D350" s="136">
        <v>0</v>
      </c>
      <c r="E350" s="136">
        <f t="shared" si="5"/>
        <v>155</v>
      </c>
      <c r="F350" s="136">
        <v>155</v>
      </c>
    </row>
    <row r="351" customHeight="1" spans="1:6">
      <c r="A351" s="133">
        <v>2130705</v>
      </c>
      <c r="B351" s="133" t="s">
        <v>336</v>
      </c>
      <c r="C351" s="136">
        <v>2209</v>
      </c>
      <c r="D351" s="136">
        <v>2209</v>
      </c>
      <c r="E351" s="136">
        <f t="shared" si="5"/>
        <v>93</v>
      </c>
      <c r="F351" s="136">
        <v>2302</v>
      </c>
    </row>
    <row r="352" customHeight="1" spans="1:6">
      <c r="A352" s="133">
        <v>2130707</v>
      </c>
      <c r="B352" s="133" t="s">
        <v>337</v>
      </c>
      <c r="C352" s="136">
        <v>1485</v>
      </c>
      <c r="D352" s="136">
        <v>883</v>
      </c>
      <c r="E352" s="136">
        <f t="shared" si="5"/>
        <v>734</v>
      </c>
      <c r="F352" s="136">
        <v>1617</v>
      </c>
    </row>
    <row r="353" customHeight="1" spans="1:6">
      <c r="A353" s="133">
        <v>21308</v>
      </c>
      <c r="B353" s="134" t="s">
        <v>338</v>
      </c>
      <c r="C353" s="135">
        <v>1945</v>
      </c>
      <c r="D353" s="135">
        <v>2184</v>
      </c>
      <c r="E353" s="135">
        <f t="shared" si="5"/>
        <v>-249</v>
      </c>
      <c r="F353" s="135">
        <v>1935</v>
      </c>
    </row>
    <row r="354" customHeight="1" spans="1:6">
      <c r="A354" s="133">
        <v>2130803</v>
      </c>
      <c r="B354" s="133" t="s">
        <v>339</v>
      </c>
      <c r="C354" s="136">
        <v>1471</v>
      </c>
      <c r="D354" s="136">
        <v>1710</v>
      </c>
      <c r="E354" s="136">
        <f t="shared" si="5"/>
        <v>-250</v>
      </c>
      <c r="F354" s="136">
        <v>1460</v>
      </c>
    </row>
    <row r="355" customHeight="1" spans="1:6">
      <c r="A355" s="133">
        <v>2130804</v>
      </c>
      <c r="B355" s="133" t="s">
        <v>340</v>
      </c>
      <c r="C355" s="136">
        <v>474</v>
      </c>
      <c r="D355" s="136">
        <v>474</v>
      </c>
      <c r="E355" s="136">
        <f t="shared" si="5"/>
        <v>1</v>
      </c>
      <c r="F355" s="136">
        <v>475</v>
      </c>
    </row>
    <row r="356" customHeight="1" spans="1:6">
      <c r="A356" s="133">
        <v>21309</v>
      </c>
      <c r="B356" s="134" t="s">
        <v>341</v>
      </c>
      <c r="C356" s="135">
        <v>21</v>
      </c>
      <c r="D356" s="135">
        <v>21</v>
      </c>
      <c r="E356" s="135">
        <f t="shared" si="5"/>
        <v>9</v>
      </c>
      <c r="F356" s="135">
        <v>30</v>
      </c>
    </row>
    <row r="357" customHeight="1" spans="1:6">
      <c r="A357" s="133">
        <v>2130999</v>
      </c>
      <c r="B357" s="133" t="s">
        <v>342</v>
      </c>
      <c r="C357" s="136">
        <v>21</v>
      </c>
      <c r="D357" s="136">
        <v>21</v>
      </c>
      <c r="E357" s="136">
        <f t="shared" si="5"/>
        <v>9</v>
      </c>
      <c r="F357" s="136">
        <v>30</v>
      </c>
    </row>
    <row r="358" customHeight="1" spans="1:6">
      <c r="A358" s="133">
        <v>21399</v>
      </c>
      <c r="B358" s="134" t="s">
        <v>343</v>
      </c>
      <c r="C358" s="136"/>
      <c r="D358" s="136"/>
      <c r="E358" s="135">
        <f t="shared" si="5"/>
        <v>139</v>
      </c>
      <c r="F358" s="135">
        <v>139</v>
      </c>
    </row>
    <row r="359" customHeight="1" spans="1:6">
      <c r="A359" s="133">
        <v>2139999</v>
      </c>
      <c r="B359" s="133" t="s">
        <v>344</v>
      </c>
      <c r="C359" s="136"/>
      <c r="D359" s="136"/>
      <c r="E359" s="136">
        <f t="shared" si="5"/>
        <v>139</v>
      </c>
      <c r="F359" s="136">
        <v>139</v>
      </c>
    </row>
    <row r="360" customHeight="1" spans="1:6">
      <c r="A360" s="133">
        <v>214</v>
      </c>
      <c r="B360" s="134" t="s">
        <v>345</v>
      </c>
      <c r="C360" s="135">
        <v>2865</v>
      </c>
      <c r="D360" s="135">
        <v>6064</v>
      </c>
      <c r="E360" s="135">
        <f t="shared" si="5"/>
        <v>-1358</v>
      </c>
      <c r="F360" s="135">
        <f>SUM(F361,F368)</f>
        <v>4706</v>
      </c>
    </row>
    <row r="361" customHeight="1" spans="1:6">
      <c r="A361" s="133">
        <v>21401</v>
      </c>
      <c r="B361" s="134" t="s">
        <v>346</v>
      </c>
      <c r="C361" s="135">
        <v>2865</v>
      </c>
      <c r="D361" s="135">
        <v>6064</v>
      </c>
      <c r="E361" s="135">
        <f t="shared" si="5"/>
        <v>-1808</v>
      </c>
      <c r="F361" s="135">
        <v>4256</v>
      </c>
    </row>
    <row r="362" customHeight="1" spans="1:6">
      <c r="A362" s="133">
        <v>2140101</v>
      </c>
      <c r="B362" s="133" t="s">
        <v>70</v>
      </c>
      <c r="C362" s="136">
        <v>224</v>
      </c>
      <c r="D362" s="136">
        <v>468</v>
      </c>
      <c r="E362" s="136">
        <f t="shared" si="5"/>
        <v>2</v>
      </c>
      <c r="F362" s="136">
        <v>470</v>
      </c>
    </row>
    <row r="363" customHeight="1" spans="1:6">
      <c r="A363" s="133">
        <v>2140104</v>
      </c>
      <c r="B363" s="133" t="s">
        <v>347</v>
      </c>
      <c r="C363" s="136">
        <v>1212</v>
      </c>
      <c r="D363" s="136">
        <v>2169</v>
      </c>
      <c r="E363" s="136">
        <f t="shared" si="5"/>
        <v>-661</v>
      </c>
      <c r="F363" s="136">
        <f>-950+2458</f>
        <v>1508</v>
      </c>
    </row>
    <row r="364" customHeight="1" spans="1:6">
      <c r="A364" s="133">
        <v>2140106</v>
      </c>
      <c r="B364" s="133" t="s">
        <v>348</v>
      </c>
      <c r="C364" s="136">
        <v>532</v>
      </c>
      <c r="D364" s="136">
        <v>639</v>
      </c>
      <c r="E364" s="136">
        <f t="shared" si="5"/>
        <v>-6</v>
      </c>
      <c r="F364" s="136">
        <v>633</v>
      </c>
    </row>
    <row r="365" customHeight="1" spans="1:6">
      <c r="A365" s="133">
        <v>2140112</v>
      </c>
      <c r="B365" s="133" t="s">
        <v>349</v>
      </c>
      <c r="C365" s="136">
        <v>345</v>
      </c>
      <c r="D365" s="136">
        <v>317</v>
      </c>
      <c r="E365" s="136">
        <f t="shared" si="5"/>
        <v>-11</v>
      </c>
      <c r="F365" s="136">
        <v>306</v>
      </c>
    </row>
    <row r="366" customHeight="1" spans="1:6">
      <c r="A366" s="133">
        <v>2140131</v>
      </c>
      <c r="B366" s="133" t="s">
        <v>350</v>
      </c>
      <c r="C366" s="136">
        <v>172</v>
      </c>
      <c r="D366" s="136">
        <v>182</v>
      </c>
      <c r="E366" s="136">
        <f t="shared" si="5"/>
        <v>3</v>
      </c>
      <c r="F366" s="136">
        <v>185</v>
      </c>
    </row>
    <row r="367" customHeight="1" spans="1:6">
      <c r="A367" s="133">
        <v>2140199</v>
      </c>
      <c r="B367" s="133" t="s">
        <v>351</v>
      </c>
      <c r="C367" s="136">
        <v>380</v>
      </c>
      <c r="D367" s="136">
        <v>2289</v>
      </c>
      <c r="E367" s="136">
        <f t="shared" si="5"/>
        <v>-1135</v>
      </c>
      <c r="F367" s="136">
        <v>1154</v>
      </c>
    </row>
    <row r="368" customHeight="1" spans="1:6">
      <c r="A368" s="133">
        <v>21499</v>
      </c>
      <c r="B368" s="134" t="s">
        <v>352</v>
      </c>
      <c r="C368" s="136"/>
      <c r="D368" s="136"/>
      <c r="E368" s="135">
        <f t="shared" si="5"/>
        <v>450</v>
      </c>
      <c r="F368" s="135">
        <v>450</v>
      </c>
    </row>
    <row r="369" customHeight="1" spans="1:6">
      <c r="A369" s="133">
        <v>2149999</v>
      </c>
      <c r="B369" s="133" t="s">
        <v>353</v>
      </c>
      <c r="C369" s="136"/>
      <c r="D369" s="136"/>
      <c r="E369" s="136">
        <f t="shared" si="5"/>
        <v>450</v>
      </c>
      <c r="F369" s="136">
        <v>450</v>
      </c>
    </row>
    <row r="370" customHeight="1" spans="1:6">
      <c r="A370" s="133">
        <v>215</v>
      </c>
      <c r="B370" s="134" t="s">
        <v>354</v>
      </c>
      <c r="C370" s="135">
        <v>14771</v>
      </c>
      <c r="D370" s="135">
        <v>14890</v>
      </c>
      <c r="E370" s="135">
        <f t="shared" si="5"/>
        <v>-8930</v>
      </c>
      <c r="F370" s="135">
        <f>SUM(F371,F373,F375,F380,F377)</f>
        <v>5960</v>
      </c>
    </row>
    <row r="371" customHeight="1" spans="1:6">
      <c r="A371" s="133">
        <v>21502</v>
      </c>
      <c r="B371" s="134" t="s">
        <v>355</v>
      </c>
      <c r="C371" s="135">
        <v>301</v>
      </c>
      <c r="D371" s="135">
        <v>311</v>
      </c>
      <c r="E371" s="135">
        <f t="shared" si="5"/>
        <v>-200</v>
      </c>
      <c r="F371" s="135">
        <v>111</v>
      </c>
    </row>
    <row r="372" customHeight="1" spans="1:6">
      <c r="A372" s="133">
        <v>2150299</v>
      </c>
      <c r="B372" s="133" t="s">
        <v>356</v>
      </c>
      <c r="C372" s="136">
        <v>301</v>
      </c>
      <c r="D372" s="136">
        <v>311</v>
      </c>
      <c r="E372" s="136">
        <f t="shared" si="5"/>
        <v>-200</v>
      </c>
      <c r="F372" s="136">
        <v>111</v>
      </c>
    </row>
    <row r="373" customHeight="1" spans="1:6">
      <c r="A373" s="133">
        <v>21505</v>
      </c>
      <c r="B373" s="134" t="s">
        <v>357</v>
      </c>
      <c r="C373" s="135"/>
      <c r="D373" s="135">
        <v>80</v>
      </c>
      <c r="E373" s="135">
        <f t="shared" si="5"/>
        <v>0</v>
      </c>
      <c r="F373" s="135">
        <v>80</v>
      </c>
    </row>
    <row r="374" customHeight="1" spans="1:6">
      <c r="A374" s="133">
        <v>2150599</v>
      </c>
      <c r="B374" s="133" t="s">
        <v>358</v>
      </c>
      <c r="C374" s="136"/>
      <c r="D374" s="136">
        <v>80</v>
      </c>
      <c r="E374" s="136">
        <f t="shared" si="5"/>
        <v>0</v>
      </c>
      <c r="F374" s="136">
        <v>80</v>
      </c>
    </row>
    <row r="375" customHeight="1" spans="1:6">
      <c r="A375" s="133">
        <v>21507</v>
      </c>
      <c r="B375" s="134" t="s">
        <v>359</v>
      </c>
      <c r="C375" s="136"/>
      <c r="D375" s="136"/>
      <c r="E375" s="135">
        <f t="shared" si="5"/>
        <v>30</v>
      </c>
      <c r="F375" s="135">
        <v>30</v>
      </c>
    </row>
    <row r="376" customHeight="1" spans="1:6">
      <c r="A376" s="133">
        <v>2150701</v>
      </c>
      <c r="B376" s="133" t="s">
        <v>70</v>
      </c>
      <c r="C376" s="136"/>
      <c r="D376" s="136"/>
      <c r="E376" s="136">
        <f t="shared" si="5"/>
        <v>30</v>
      </c>
      <c r="F376" s="136">
        <v>30</v>
      </c>
    </row>
    <row r="377" customHeight="1" spans="1:6">
      <c r="A377" s="133">
        <v>21508</v>
      </c>
      <c r="B377" s="134" t="s">
        <v>360</v>
      </c>
      <c r="C377" s="135">
        <v>14470</v>
      </c>
      <c r="D377" s="135">
        <v>14497</v>
      </c>
      <c r="E377" s="135">
        <f t="shared" si="5"/>
        <v>-8758</v>
      </c>
      <c r="F377" s="135">
        <v>5739</v>
      </c>
    </row>
    <row r="378" customHeight="1" spans="1:6">
      <c r="A378" s="133">
        <v>2150805</v>
      </c>
      <c r="B378" s="133" t="s">
        <v>361</v>
      </c>
      <c r="C378" s="136">
        <v>6</v>
      </c>
      <c r="D378" s="136">
        <v>33</v>
      </c>
      <c r="E378" s="136">
        <f t="shared" si="5"/>
        <v>2</v>
      </c>
      <c r="F378" s="136">
        <v>35</v>
      </c>
    </row>
    <row r="379" customHeight="1" spans="1:6">
      <c r="A379" s="133">
        <v>2150899</v>
      </c>
      <c r="B379" s="133" t="s">
        <v>362</v>
      </c>
      <c r="C379" s="136">
        <v>14464</v>
      </c>
      <c r="D379" s="136">
        <v>14464</v>
      </c>
      <c r="E379" s="136">
        <f t="shared" si="5"/>
        <v>-8760</v>
      </c>
      <c r="F379" s="136">
        <f>-4000+9704</f>
        <v>5704</v>
      </c>
    </row>
    <row r="380" customHeight="1" spans="1:6">
      <c r="A380" s="133">
        <v>21599</v>
      </c>
      <c r="B380" s="134" t="s">
        <v>363</v>
      </c>
      <c r="C380" s="135"/>
      <c r="D380" s="135">
        <v>2</v>
      </c>
      <c r="E380" s="135">
        <f t="shared" si="5"/>
        <v>-2</v>
      </c>
      <c r="F380" s="135"/>
    </row>
    <row r="381" customHeight="1" spans="1:6">
      <c r="A381" s="133">
        <v>2159999</v>
      </c>
      <c r="B381" s="133" t="s">
        <v>364</v>
      </c>
      <c r="C381" s="136"/>
      <c r="D381" s="136">
        <v>2</v>
      </c>
      <c r="E381" s="136">
        <f t="shared" si="5"/>
        <v>-2</v>
      </c>
      <c r="F381" s="136">
        <v>0</v>
      </c>
    </row>
    <row r="382" customHeight="1" spans="1:6">
      <c r="A382" s="133">
        <v>216</v>
      </c>
      <c r="B382" s="134" t="s">
        <v>365</v>
      </c>
      <c r="C382" s="135">
        <v>696</v>
      </c>
      <c r="D382" s="135">
        <v>698</v>
      </c>
      <c r="E382" s="135">
        <f t="shared" si="5"/>
        <v>-177</v>
      </c>
      <c r="F382" s="135">
        <f>SUM(F383,F387,F389)</f>
        <v>521</v>
      </c>
    </row>
    <row r="383" customHeight="1" spans="1:6">
      <c r="A383" s="133">
        <v>21602</v>
      </c>
      <c r="B383" s="134" t="s">
        <v>366</v>
      </c>
      <c r="C383" s="135">
        <v>678</v>
      </c>
      <c r="D383" s="135">
        <v>691</v>
      </c>
      <c r="E383" s="135">
        <f t="shared" si="5"/>
        <v>-330</v>
      </c>
      <c r="F383" s="135">
        <v>361</v>
      </c>
    </row>
    <row r="384" customHeight="1" spans="1:6">
      <c r="A384" s="133">
        <v>2160201</v>
      </c>
      <c r="B384" s="133" t="s">
        <v>70</v>
      </c>
      <c r="C384" s="136">
        <v>628</v>
      </c>
      <c r="D384" s="136">
        <v>639</v>
      </c>
      <c r="E384" s="136">
        <f t="shared" si="5"/>
        <v>-326</v>
      </c>
      <c r="F384" s="136">
        <v>313</v>
      </c>
    </row>
    <row r="385" customHeight="1" spans="1:6">
      <c r="A385" s="133">
        <v>2160250</v>
      </c>
      <c r="B385" s="133" t="s">
        <v>71</v>
      </c>
      <c r="C385" s="136"/>
      <c r="D385" s="136">
        <v>2</v>
      </c>
      <c r="E385" s="136">
        <f t="shared" si="5"/>
        <v>1</v>
      </c>
      <c r="F385" s="136">
        <v>3</v>
      </c>
    </row>
    <row r="386" customHeight="1" spans="1:6">
      <c r="A386" s="133">
        <v>2160299</v>
      </c>
      <c r="B386" s="133" t="s">
        <v>367</v>
      </c>
      <c r="C386" s="136">
        <v>50</v>
      </c>
      <c r="D386" s="136">
        <v>50</v>
      </c>
      <c r="E386" s="136">
        <f t="shared" si="5"/>
        <v>-5</v>
      </c>
      <c r="F386" s="136">
        <v>45</v>
      </c>
    </row>
    <row r="387" customHeight="1" spans="1:6">
      <c r="A387" s="133">
        <v>21606</v>
      </c>
      <c r="B387" s="134" t="s">
        <v>368</v>
      </c>
      <c r="C387" s="135">
        <v>9</v>
      </c>
      <c r="D387" s="135">
        <v>9</v>
      </c>
      <c r="E387" s="135">
        <f t="shared" si="5"/>
        <v>135</v>
      </c>
      <c r="F387" s="135">
        <v>144</v>
      </c>
    </row>
    <row r="388" customHeight="1" spans="1:6">
      <c r="A388" s="133">
        <v>2160699</v>
      </c>
      <c r="B388" s="133" t="s">
        <v>369</v>
      </c>
      <c r="C388" s="136">
        <v>9</v>
      </c>
      <c r="D388" s="136">
        <v>9</v>
      </c>
      <c r="E388" s="136">
        <f t="shared" si="5"/>
        <v>135</v>
      </c>
      <c r="F388" s="136">
        <v>144</v>
      </c>
    </row>
    <row r="389" customHeight="1" spans="1:6">
      <c r="A389" s="133">
        <v>21699</v>
      </c>
      <c r="B389" s="134" t="s">
        <v>370</v>
      </c>
      <c r="C389" s="135">
        <v>9</v>
      </c>
      <c r="D389" s="135">
        <v>-2</v>
      </c>
      <c r="E389" s="135">
        <f t="shared" si="5"/>
        <v>18</v>
      </c>
      <c r="F389" s="135">
        <v>16</v>
      </c>
    </row>
    <row r="390" customHeight="1" spans="1:6">
      <c r="A390" s="133">
        <v>2169999</v>
      </c>
      <c r="B390" s="133" t="s">
        <v>371</v>
      </c>
      <c r="C390" s="136">
        <v>9</v>
      </c>
      <c r="D390" s="136">
        <v>-2</v>
      </c>
      <c r="E390" s="136">
        <f t="shared" ref="E390:E453" si="6">+F390-D390</f>
        <v>18</v>
      </c>
      <c r="F390" s="136">
        <v>16</v>
      </c>
    </row>
    <row r="391" customHeight="1" spans="1:6">
      <c r="A391" s="133">
        <v>217</v>
      </c>
      <c r="B391" s="134" t="s">
        <v>372</v>
      </c>
      <c r="C391" s="135">
        <v>61</v>
      </c>
      <c r="D391" s="135">
        <v>61</v>
      </c>
      <c r="E391" s="135">
        <f t="shared" si="6"/>
        <v>0</v>
      </c>
      <c r="F391" s="135">
        <v>61</v>
      </c>
    </row>
    <row r="392" customHeight="1" spans="1:6">
      <c r="A392" s="133">
        <v>21799</v>
      </c>
      <c r="B392" s="134" t="s">
        <v>373</v>
      </c>
      <c r="C392" s="135">
        <v>61</v>
      </c>
      <c r="D392" s="135">
        <v>61</v>
      </c>
      <c r="E392" s="135">
        <f t="shared" si="6"/>
        <v>0</v>
      </c>
      <c r="F392" s="135">
        <v>61</v>
      </c>
    </row>
    <row r="393" customHeight="1" spans="1:6">
      <c r="A393" s="133">
        <v>2179999</v>
      </c>
      <c r="B393" s="133" t="s">
        <v>374</v>
      </c>
      <c r="C393" s="136">
        <v>61</v>
      </c>
      <c r="D393" s="136">
        <v>61</v>
      </c>
      <c r="E393" s="136">
        <f t="shared" si="6"/>
        <v>0</v>
      </c>
      <c r="F393" s="136">
        <v>61</v>
      </c>
    </row>
    <row r="394" customHeight="1" spans="1:6">
      <c r="A394" s="133">
        <v>220</v>
      </c>
      <c r="B394" s="134" t="s">
        <v>375</v>
      </c>
      <c r="C394" s="135">
        <v>1204</v>
      </c>
      <c r="D394" s="135">
        <v>1868</v>
      </c>
      <c r="E394" s="135">
        <f t="shared" si="6"/>
        <v>118</v>
      </c>
      <c r="F394" s="135">
        <f>SUM(F395,F402)</f>
        <v>1986</v>
      </c>
    </row>
    <row r="395" customHeight="1" spans="1:6">
      <c r="A395" s="133">
        <v>22001</v>
      </c>
      <c r="B395" s="134" t="s">
        <v>376</v>
      </c>
      <c r="C395" s="135">
        <v>1084</v>
      </c>
      <c r="D395" s="135">
        <v>1740</v>
      </c>
      <c r="E395" s="135">
        <f t="shared" si="6"/>
        <v>105</v>
      </c>
      <c r="F395" s="135">
        <v>1845</v>
      </c>
    </row>
    <row r="396" customHeight="1" spans="1:6">
      <c r="A396" s="133">
        <v>2200101</v>
      </c>
      <c r="B396" s="133" t="s">
        <v>70</v>
      </c>
      <c r="C396" s="136">
        <v>546</v>
      </c>
      <c r="D396" s="136">
        <v>576</v>
      </c>
      <c r="E396" s="136">
        <f t="shared" si="6"/>
        <v>-11</v>
      </c>
      <c r="F396" s="136">
        <v>565</v>
      </c>
    </row>
    <row r="397" customHeight="1" spans="1:6">
      <c r="A397" s="133">
        <v>2200104</v>
      </c>
      <c r="B397" s="133" t="s">
        <v>377</v>
      </c>
      <c r="C397" s="136">
        <v>25</v>
      </c>
      <c r="D397" s="136">
        <v>116</v>
      </c>
      <c r="E397" s="136">
        <f t="shared" si="6"/>
        <v>0</v>
      </c>
      <c r="F397" s="136">
        <v>116</v>
      </c>
    </row>
    <row r="398" customHeight="1" spans="1:6">
      <c r="A398" s="133">
        <v>2200106</v>
      </c>
      <c r="B398" s="133" t="s">
        <v>378</v>
      </c>
      <c r="C398" s="136"/>
      <c r="D398" s="136">
        <v>500</v>
      </c>
      <c r="E398" s="136">
        <f t="shared" si="6"/>
        <v>0</v>
      </c>
      <c r="F398" s="136">
        <v>500</v>
      </c>
    </row>
    <row r="399" customHeight="1" spans="1:6">
      <c r="A399" s="133">
        <v>2200109</v>
      </c>
      <c r="B399" s="133" t="s">
        <v>379</v>
      </c>
      <c r="C399" s="136"/>
      <c r="D399" s="136"/>
      <c r="E399" s="136">
        <f t="shared" si="6"/>
        <v>105</v>
      </c>
      <c r="F399" s="136">
        <v>105</v>
      </c>
    </row>
    <row r="400" customHeight="1" spans="1:6">
      <c r="A400" s="133">
        <v>2200150</v>
      </c>
      <c r="B400" s="133" t="s">
        <v>71</v>
      </c>
      <c r="C400" s="136">
        <v>513</v>
      </c>
      <c r="D400" s="136">
        <v>548</v>
      </c>
      <c r="E400" s="136">
        <f t="shared" si="6"/>
        <v>8</v>
      </c>
      <c r="F400" s="136">
        <v>556</v>
      </c>
    </row>
    <row r="401" customHeight="1" spans="1:6">
      <c r="A401" s="133">
        <v>2200199</v>
      </c>
      <c r="B401" s="133" t="s">
        <v>380</v>
      </c>
      <c r="C401" s="136"/>
      <c r="D401" s="136"/>
      <c r="E401" s="136">
        <f t="shared" si="6"/>
        <v>3</v>
      </c>
      <c r="F401" s="136">
        <v>3</v>
      </c>
    </row>
    <row r="402" customHeight="1" spans="1:6">
      <c r="A402" s="133">
        <v>22005</v>
      </c>
      <c r="B402" s="134" t="s">
        <v>381</v>
      </c>
      <c r="C402" s="135">
        <v>120</v>
      </c>
      <c r="D402" s="135">
        <v>128</v>
      </c>
      <c r="E402" s="135">
        <f t="shared" si="6"/>
        <v>13</v>
      </c>
      <c r="F402" s="135">
        <v>141</v>
      </c>
    </row>
    <row r="403" customHeight="1" spans="1:6">
      <c r="A403" s="133">
        <v>2200501</v>
      </c>
      <c r="B403" s="133" t="s">
        <v>70</v>
      </c>
      <c r="C403" s="136">
        <v>8</v>
      </c>
      <c r="D403" s="136">
        <v>10</v>
      </c>
      <c r="E403" s="136">
        <f t="shared" si="6"/>
        <v>2</v>
      </c>
      <c r="F403" s="136">
        <v>12</v>
      </c>
    </row>
    <row r="404" customHeight="1" spans="1:6">
      <c r="A404" s="133">
        <v>2200504</v>
      </c>
      <c r="B404" s="133" t="s">
        <v>382</v>
      </c>
      <c r="C404" s="136">
        <v>52</v>
      </c>
      <c r="D404" s="136">
        <v>58</v>
      </c>
      <c r="E404" s="136">
        <f t="shared" si="6"/>
        <v>11</v>
      </c>
      <c r="F404" s="136">
        <v>69</v>
      </c>
    </row>
    <row r="405" customHeight="1" spans="1:6">
      <c r="A405" s="133">
        <v>2200599</v>
      </c>
      <c r="B405" s="133" t="s">
        <v>383</v>
      </c>
      <c r="C405" s="136">
        <v>60</v>
      </c>
      <c r="D405" s="136">
        <v>60</v>
      </c>
      <c r="E405" s="136">
        <f t="shared" si="6"/>
        <v>0</v>
      </c>
      <c r="F405" s="136">
        <v>60</v>
      </c>
    </row>
    <row r="406" customHeight="1" spans="1:6">
      <c r="A406" s="133">
        <v>221</v>
      </c>
      <c r="B406" s="134" t="s">
        <v>384</v>
      </c>
      <c r="C406" s="135">
        <v>6133</v>
      </c>
      <c r="D406" s="135">
        <v>6138</v>
      </c>
      <c r="E406" s="135">
        <f t="shared" si="6"/>
        <v>706</v>
      </c>
      <c r="F406" s="135">
        <f>SUM(F407,F414,F416)</f>
        <v>6844</v>
      </c>
    </row>
    <row r="407" customHeight="1" spans="1:6">
      <c r="A407" s="133">
        <v>22101</v>
      </c>
      <c r="B407" s="134" t="s">
        <v>385</v>
      </c>
      <c r="C407" s="135">
        <v>626</v>
      </c>
      <c r="D407" s="135">
        <v>628</v>
      </c>
      <c r="E407" s="135">
        <f t="shared" si="6"/>
        <v>299</v>
      </c>
      <c r="F407" s="135">
        <v>927</v>
      </c>
    </row>
    <row r="408" customHeight="1" spans="1:6">
      <c r="A408" s="133">
        <v>2210103</v>
      </c>
      <c r="B408" s="133" t="s">
        <v>386</v>
      </c>
      <c r="C408" s="136">
        <v>15</v>
      </c>
      <c r="D408" s="136">
        <v>83</v>
      </c>
      <c r="E408" s="136">
        <f t="shared" si="6"/>
        <v>-9</v>
      </c>
      <c r="F408" s="136">
        <v>74</v>
      </c>
    </row>
    <row r="409" customHeight="1" spans="1:6">
      <c r="A409" s="133">
        <v>2210105</v>
      </c>
      <c r="B409" s="133" t="s">
        <v>387</v>
      </c>
      <c r="C409" s="136"/>
      <c r="D409" s="136">
        <v>2</v>
      </c>
      <c r="E409" s="136">
        <f t="shared" si="6"/>
        <v>1</v>
      </c>
      <c r="F409" s="136">
        <v>3</v>
      </c>
    </row>
    <row r="410" customHeight="1" spans="1:6">
      <c r="A410" s="133">
        <v>2210107</v>
      </c>
      <c r="B410" s="133" t="s">
        <v>388</v>
      </c>
      <c r="C410" s="136"/>
      <c r="D410" s="136">
        <v>1</v>
      </c>
      <c r="E410" s="136">
        <f t="shared" si="6"/>
        <v>0</v>
      </c>
      <c r="F410" s="136">
        <v>1</v>
      </c>
    </row>
    <row r="411" customHeight="1" spans="1:6">
      <c r="A411" s="133">
        <v>2210108</v>
      </c>
      <c r="B411" s="133" t="s">
        <v>389</v>
      </c>
      <c r="C411" s="136"/>
      <c r="D411" s="136">
        <v>56</v>
      </c>
      <c r="E411" s="136">
        <f t="shared" si="6"/>
        <v>324</v>
      </c>
      <c r="F411" s="136">
        <v>380</v>
      </c>
    </row>
    <row r="412" customHeight="1" spans="1:6">
      <c r="A412" s="133">
        <v>2210110</v>
      </c>
      <c r="B412" s="133" t="s">
        <v>390</v>
      </c>
      <c r="C412" s="136">
        <v>68</v>
      </c>
      <c r="D412" s="136">
        <v>136</v>
      </c>
      <c r="E412" s="136">
        <f t="shared" si="6"/>
        <v>-17</v>
      </c>
      <c r="F412" s="136">
        <v>119</v>
      </c>
    </row>
    <row r="413" customHeight="1" spans="1:6">
      <c r="A413" s="133">
        <v>2210199</v>
      </c>
      <c r="B413" s="133" t="s">
        <v>391</v>
      </c>
      <c r="C413" s="136">
        <v>543</v>
      </c>
      <c r="D413" s="136">
        <v>350</v>
      </c>
      <c r="E413" s="136">
        <f t="shared" si="6"/>
        <v>0</v>
      </c>
      <c r="F413" s="136">
        <v>350</v>
      </c>
    </row>
    <row r="414" customHeight="1" spans="1:6">
      <c r="A414" s="133">
        <v>22102</v>
      </c>
      <c r="B414" s="134" t="s">
        <v>392</v>
      </c>
      <c r="C414" s="135">
        <v>5507</v>
      </c>
      <c r="D414" s="135">
        <v>5510</v>
      </c>
      <c r="E414" s="135">
        <f t="shared" si="6"/>
        <v>25</v>
      </c>
      <c r="F414" s="135">
        <v>5535</v>
      </c>
    </row>
    <row r="415" customHeight="1" spans="1:6">
      <c r="A415" s="133">
        <v>2210201</v>
      </c>
      <c r="B415" s="133" t="s">
        <v>393</v>
      </c>
      <c r="C415" s="136">
        <v>5507</v>
      </c>
      <c r="D415" s="136">
        <v>5510</v>
      </c>
      <c r="E415" s="136">
        <f t="shared" si="6"/>
        <v>25</v>
      </c>
      <c r="F415" s="136">
        <v>5535</v>
      </c>
    </row>
    <row r="416" customHeight="1" spans="1:6">
      <c r="A416" s="133">
        <v>22103</v>
      </c>
      <c r="B416" s="134" t="s">
        <v>394</v>
      </c>
      <c r="C416" s="136"/>
      <c r="D416" s="136"/>
      <c r="E416" s="135">
        <f t="shared" si="6"/>
        <v>382</v>
      </c>
      <c r="F416" s="135">
        <v>382</v>
      </c>
    </row>
    <row r="417" customHeight="1" spans="1:6">
      <c r="A417" s="133">
        <v>2210399</v>
      </c>
      <c r="B417" s="133" t="s">
        <v>395</v>
      </c>
      <c r="C417" s="136"/>
      <c r="D417" s="136"/>
      <c r="E417" s="136">
        <f t="shared" si="6"/>
        <v>382</v>
      </c>
      <c r="F417" s="136">
        <v>382</v>
      </c>
    </row>
    <row r="418" customHeight="1" spans="1:6">
      <c r="A418" s="133">
        <v>222</v>
      </c>
      <c r="B418" s="134" t="s">
        <v>396</v>
      </c>
      <c r="C418" s="135">
        <v>204</v>
      </c>
      <c r="D418" s="135">
        <v>223</v>
      </c>
      <c r="E418" s="135">
        <f t="shared" si="6"/>
        <v>16</v>
      </c>
      <c r="F418" s="135">
        <v>239</v>
      </c>
    </row>
    <row r="419" customHeight="1" spans="1:6">
      <c r="A419" s="133">
        <v>22201</v>
      </c>
      <c r="B419" s="134" t="s">
        <v>397</v>
      </c>
      <c r="C419" s="135">
        <v>204</v>
      </c>
      <c r="D419" s="135">
        <v>223</v>
      </c>
      <c r="E419" s="135">
        <f t="shared" si="6"/>
        <v>16</v>
      </c>
      <c r="F419" s="135">
        <v>239</v>
      </c>
    </row>
    <row r="420" customHeight="1" spans="1:6">
      <c r="A420" s="133">
        <v>2220101</v>
      </c>
      <c r="B420" s="133" t="s">
        <v>70</v>
      </c>
      <c r="C420" s="136">
        <v>204</v>
      </c>
      <c r="D420" s="136">
        <v>217</v>
      </c>
      <c r="E420" s="136">
        <f t="shared" si="6"/>
        <v>-85</v>
      </c>
      <c r="F420" s="136">
        <v>132</v>
      </c>
    </row>
    <row r="421" customHeight="1" spans="1:6">
      <c r="A421" s="133">
        <v>2220102</v>
      </c>
      <c r="B421" s="133" t="s">
        <v>74</v>
      </c>
      <c r="C421" s="136"/>
      <c r="D421" s="136"/>
      <c r="E421" s="136">
        <f t="shared" si="6"/>
        <v>4</v>
      </c>
      <c r="F421" s="136">
        <v>4</v>
      </c>
    </row>
    <row r="422" customHeight="1" spans="1:6">
      <c r="A422" s="133">
        <v>2220199</v>
      </c>
      <c r="B422" s="133" t="s">
        <v>398</v>
      </c>
      <c r="C422" s="136"/>
      <c r="D422" s="136">
        <v>6</v>
      </c>
      <c r="E422" s="136">
        <f t="shared" si="6"/>
        <v>97</v>
      </c>
      <c r="F422" s="136">
        <v>103</v>
      </c>
    </row>
    <row r="423" customHeight="1" spans="1:6">
      <c r="A423" s="133">
        <v>224</v>
      </c>
      <c r="B423" s="134" t="s">
        <v>399</v>
      </c>
      <c r="C423" s="135">
        <v>1793</v>
      </c>
      <c r="D423" s="135">
        <v>21836</v>
      </c>
      <c r="E423" s="135">
        <f t="shared" si="6"/>
        <v>-1346</v>
      </c>
      <c r="F423" s="135">
        <f>SUM(F424,F430,F433,F436,F439)</f>
        <v>20490</v>
      </c>
    </row>
    <row r="424" customHeight="1" spans="1:6">
      <c r="A424" s="133">
        <v>22401</v>
      </c>
      <c r="B424" s="134" t="s">
        <v>400</v>
      </c>
      <c r="C424" s="135">
        <v>619</v>
      </c>
      <c r="D424" s="135">
        <v>756</v>
      </c>
      <c r="E424" s="135">
        <f t="shared" si="6"/>
        <v>157</v>
      </c>
      <c r="F424" s="135">
        <v>913</v>
      </c>
    </row>
    <row r="425" customHeight="1" spans="1:6">
      <c r="A425" s="133">
        <v>2240101</v>
      </c>
      <c r="B425" s="133" t="s">
        <v>70</v>
      </c>
      <c r="C425" s="136">
        <v>252</v>
      </c>
      <c r="D425" s="136">
        <v>368</v>
      </c>
      <c r="E425" s="136">
        <f t="shared" si="6"/>
        <v>131</v>
      </c>
      <c r="F425" s="136">
        <v>499</v>
      </c>
    </row>
    <row r="426" customHeight="1" spans="1:6">
      <c r="A426" s="133">
        <v>2240104</v>
      </c>
      <c r="B426" s="133" t="s">
        <v>401</v>
      </c>
      <c r="C426" s="136">
        <v>80</v>
      </c>
      <c r="D426" s="136">
        <v>80</v>
      </c>
      <c r="E426" s="136">
        <f t="shared" si="6"/>
        <v>0</v>
      </c>
      <c r="F426" s="136">
        <v>80</v>
      </c>
    </row>
    <row r="427" customHeight="1" spans="1:6">
      <c r="A427" s="133">
        <v>2240109</v>
      </c>
      <c r="B427" s="133" t="s">
        <v>402</v>
      </c>
      <c r="C427" s="136">
        <v>70</v>
      </c>
      <c r="D427" s="136">
        <v>70</v>
      </c>
      <c r="E427" s="136">
        <f t="shared" si="6"/>
        <v>0</v>
      </c>
      <c r="F427" s="136">
        <v>70</v>
      </c>
    </row>
    <row r="428" customHeight="1" spans="1:6">
      <c r="A428" s="133">
        <v>2240150</v>
      </c>
      <c r="B428" s="133" t="s">
        <v>71</v>
      </c>
      <c r="C428" s="136">
        <v>174</v>
      </c>
      <c r="D428" s="136">
        <v>195</v>
      </c>
      <c r="E428" s="136">
        <f t="shared" si="6"/>
        <v>1</v>
      </c>
      <c r="F428" s="136">
        <v>196</v>
      </c>
    </row>
    <row r="429" customHeight="1" spans="1:6">
      <c r="A429" s="133">
        <v>2240199</v>
      </c>
      <c r="B429" s="133" t="s">
        <v>403</v>
      </c>
      <c r="C429" s="136">
        <v>43</v>
      </c>
      <c r="D429" s="136">
        <v>43</v>
      </c>
      <c r="E429" s="136">
        <f t="shared" si="6"/>
        <v>25</v>
      </c>
      <c r="F429" s="136">
        <v>68</v>
      </c>
    </row>
    <row r="430" customHeight="1" spans="1:6">
      <c r="A430" s="133">
        <v>22402</v>
      </c>
      <c r="B430" s="134" t="s">
        <v>404</v>
      </c>
      <c r="C430" s="135">
        <v>83</v>
      </c>
      <c r="D430" s="135">
        <v>137</v>
      </c>
      <c r="E430" s="135">
        <f t="shared" si="6"/>
        <v>423</v>
      </c>
      <c r="F430" s="135">
        <v>560</v>
      </c>
    </row>
    <row r="431" customHeight="1" spans="1:6">
      <c r="A431" s="133">
        <v>2240204</v>
      </c>
      <c r="B431" s="133" t="s">
        <v>405</v>
      </c>
      <c r="C431" s="136">
        <v>57</v>
      </c>
      <c r="D431" s="136">
        <v>111</v>
      </c>
      <c r="E431" s="136">
        <f t="shared" si="6"/>
        <v>5</v>
      </c>
      <c r="F431" s="136">
        <v>116</v>
      </c>
    </row>
    <row r="432" customHeight="1" spans="1:6">
      <c r="A432" s="133">
        <v>2240299</v>
      </c>
      <c r="B432" s="133" t="s">
        <v>406</v>
      </c>
      <c r="C432" s="136">
        <v>26</v>
      </c>
      <c r="D432" s="136">
        <v>26</v>
      </c>
      <c r="E432" s="136">
        <f t="shared" si="6"/>
        <v>418</v>
      </c>
      <c r="F432" s="136">
        <v>444</v>
      </c>
    </row>
    <row r="433" customHeight="1" spans="1:6">
      <c r="A433" s="133">
        <v>22405</v>
      </c>
      <c r="B433" s="134" t="s">
        <v>407</v>
      </c>
      <c r="C433" s="135">
        <v>108</v>
      </c>
      <c r="D433" s="135">
        <v>112</v>
      </c>
      <c r="E433" s="135">
        <f t="shared" si="6"/>
        <v>2</v>
      </c>
      <c r="F433" s="135">
        <v>114</v>
      </c>
    </row>
    <row r="434" customHeight="1" spans="1:6">
      <c r="A434" s="133">
        <v>2240501</v>
      </c>
      <c r="B434" s="133" t="s">
        <v>70</v>
      </c>
      <c r="C434" s="136">
        <v>103</v>
      </c>
      <c r="D434" s="136">
        <v>107</v>
      </c>
      <c r="E434" s="136">
        <f t="shared" si="6"/>
        <v>-5</v>
      </c>
      <c r="F434" s="136">
        <v>102</v>
      </c>
    </row>
    <row r="435" customHeight="1" spans="1:6">
      <c r="A435" s="133">
        <v>2240599</v>
      </c>
      <c r="B435" s="133" t="s">
        <v>408</v>
      </c>
      <c r="C435" s="136">
        <v>5</v>
      </c>
      <c r="D435" s="136">
        <v>5</v>
      </c>
      <c r="E435" s="136">
        <f t="shared" si="6"/>
        <v>7</v>
      </c>
      <c r="F435" s="136">
        <v>12</v>
      </c>
    </row>
    <row r="436" customHeight="1" spans="1:6">
      <c r="A436" s="133">
        <v>22406</v>
      </c>
      <c r="B436" s="134" t="s">
        <v>409</v>
      </c>
      <c r="C436" s="135">
        <v>326</v>
      </c>
      <c r="D436" s="135">
        <v>20030</v>
      </c>
      <c r="E436" s="135">
        <f t="shared" si="6"/>
        <v>-1904</v>
      </c>
      <c r="F436" s="135">
        <v>18126</v>
      </c>
    </row>
    <row r="437" customHeight="1" spans="1:6">
      <c r="A437" s="133">
        <v>2240601</v>
      </c>
      <c r="B437" s="133" t="s">
        <v>410</v>
      </c>
      <c r="C437" s="136">
        <v>182</v>
      </c>
      <c r="D437" s="136">
        <v>19886</v>
      </c>
      <c r="E437" s="136">
        <f t="shared" si="6"/>
        <v>-1888</v>
      </c>
      <c r="F437" s="136">
        <f>+-1700+19698</f>
        <v>17998</v>
      </c>
    </row>
    <row r="438" customHeight="1" spans="1:6">
      <c r="A438" s="133">
        <v>2240602</v>
      </c>
      <c r="B438" s="133" t="s">
        <v>411</v>
      </c>
      <c r="C438" s="136">
        <v>144</v>
      </c>
      <c r="D438" s="136">
        <v>144</v>
      </c>
      <c r="E438" s="136">
        <f t="shared" si="6"/>
        <v>-16</v>
      </c>
      <c r="F438" s="136">
        <v>128</v>
      </c>
    </row>
    <row r="439" customHeight="1" spans="1:6">
      <c r="A439" s="133">
        <v>22407</v>
      </c>
      <c r="B439" s="134" t="s">
        <v>412</v>
      </c>
      <c r="C439" s="135">
        <v>657</v>
      </c>
      <c r="D439" s="135">
        <v>801</v>
      </c>
      <c r="E439" s="135">
        <f t="shared" si="6"/>
        <v>-24</v>
      </c>
      <c r="F439" s="135">
        <v>777</v>
      </c>
    </row>
    <row r="440" customHeight="1" spans="1:6">
      <c r="A440" s="133">
        <v>2240703</v>
      </c>
      <c r="B440" s="133" t="s">
        <v>413</v>
      </c>
      <c r="C440" s="136">
        <v>657</v>
      </c>
      <c r="D440" s="136">
        <v>801</v>
      </c>
      <c r="E440" s="136">
        <f t="shared" si="6"/>
        <v>-24</v>
      </c>
      <c r="F440" s="136">
        <v>777</v>
      </c>
    </row>
    <row r="441" customHeight="1" spans="1:6">
      <c r="A441" s="133">
        <v>229</v>
      </c>
      <c r="B441" s="134" t="s">
        <v>414</v>
      </c>
      <c r="C441" s="135">
        <f>+C442</f>
        <v>25299</v>
      </c>
      <c r="D441" s="135">
        <v>14149</v>
      </c>
      <c r="E441" s="135">
        <f t="shared" si="6"/>
        <v>-14149</v>
      </c>
      <c r="F441" s="135">
        <v>0</v>
      </c>
    </row>
    <row r="442" customHeight="1" spans="1:6">
      <c r="A442" s="133">
        <v>22999</v>
      </c>
      <c r="B442" s="134" t="s">
        <v>415</v>
      </c>
      <c r="C442" s="135">
        <v>25299</v>
      </c>
      <c r="D442" s="135">
        <v>14149</v>
      </c>
      <c r="E442" s="135">
        <f t="shared" si="6"/>
        <v>-14149</v>
      </c>
      <c r="F442" s="135">
        <v>0</v>
      </c>
    </row>
    <row r="443" customHeight="1" spans="1:6">
      <c r="A443" s="133">
        <v>2299999</v>
      </c>
      <c r="B443" s="133" t="s">
        <v>416</v>
      </c>
      <c r="C443" s="136">
        <v>25299</v>
      </c>
      <c r="D443" s="136">
        <v>14149</v>
      </c>
      <c r="E443" s="136">
        <f t="shared" si="6"/>
        <v>-14149</v>
      </c>
      <c r="F443" s="136">
        <v>0</v>
      </c>
    </row>
    <row r="444" customHeight="1" spans="1:6">
      <c r="A444" s="133">
        <v>232</v>
      </c>
      <c r="B444" s="134" t="s">
        <v>417</v>
      </c>
      <c r="C444" s="135">
        <v>7100</v>
      </c>
      <c r="D444" s="135">
        <v>7100</v>
      </c>
      <c r="E444" s="135">
        <f t="shared" si="6"/>
        <v>-616</v>
      </c>
      <c r="F444" s="135">
        <v>6484</v>
      </c>
    </row>
    <row r="445" customHeight="1" spans="1:6">
      <c r="A445" s="133">
        <v>23201</v>
      </c>
      <c r="B445" s="134" t="s">
        <v>418</v>
      </c>
      <c r="C445" s="135">
        <v>0</v>
      </c>
      <c r="D445" s="135"/>
      <c r="E445" s="135">
        <f t="shared" si="6"/>
        <v>0</v>
      </c>
      <c r="F445" s="135"/>
    </row>
    <row r="446" customHeight="1" spans="1:6">
      <c r="A446" s="133">
        <v>2320101</v>
      </c>
      <c r="B446" s="133" t="s">
        <v>419</v>
      </c>
      <c r="C446" s="136">
        <v>0</v>
      </c>
      <c r="D446" s="136"/>
      <c r="E446" s="136">
        <f t="shared" si="6"/>
        <v>0</v>
      </c>
      <c r="F446" s="136"/>
    </row>
    <row r="447" customHeight="1" spans="1:6">
      <c r="A447" s="133">
        <v>23202</v>
      </c>
      <c r="B447" s="134" t="s">
        <v>420</v>
      </c>
      <c r="C447" s="135">
        <v>0</v>
      </c>
      <c r="D447" s="135"/>
      <c r="E447" s="135">
        <f t="shared" si="6"/>
        <v>0</v>
      </c>
      <c r="F447" s="135"/>
    </row>
    <row r="448" customHeight="1" spans="1:6">
      <c r="A448" s="133">
        <v>2320201</v>
      </c>
      <c r="B448" s="133" t="s">
        <v>421</v>
      </c>
      <c r="C448" s="136">
        <v>0</v>
      </c>
      <c r="D448" s="136"/>
      <c r="E448" s="136">
        <f t="shared" si="6"/>
        <v>0</v>
      </c>
      <c r="F448" s="136"/>
    </row>
    <row r="449" customHeight="1" spans="1:6">
      <c r="A449" s="133">
        <v>2320202</v>
      </c>
      <c r="B449" s="133" t="s">
        <v>422</v>
      </c>
      <c r="C449" s="136">
        <v>0</v>
      </c>
      <c r="D449" s="136"/>
      <c r="E449" s="136">
        <f t="shared" si="6"/>
        <v>0</v>
      </c>
      <c r="F449" s="136"/>
    </row>
    <row r="450" customHeight="1" spans="1:6">
      <c r="A450" s="133">
        <v>2320203</v>
      </c>
      <c r="B450" s="133" t="s">
        <v>423</v>
      </c>
      <c r="C450" s="136">
        <v>0</v>
      </c>
      <c r="D450" s="136"/>
      <c r="E450" s="136">
        <f t="shared" si="6"/>
        <v>0</v>
      </c>
      <c r="F450" s="136"/>
    </row>
    <row r="451" customHeight="1" spans="1:6">
      <c r="A451" s="133">
        <v>2320299</v>
      </c>
      <c r="B451" s="133" t="s">
        <v>424</v>
      </c>
      <c r="C451" s="136">
        <v>0</v>
      </c>
      <c r="D451" s="136"/>
      <c r="E451" s="136">
        <f t="shared" si="6"/>
        <v>0</v>
      </c>
      <c r="F451" s="136"/>
    </row>
    <row r="452" customHeight="1" spans="1:6">
      <c r="A452" s="133">
        <v>23203</v>
      </c>
      <c r="B452" s="134" t="s">
        <v>425</v>
      </c>
      <c r="C452" s="135">
        <v>7100</v>
      </c>
      <c r="D452" s="135">
        <v>7100</v>
      </c>
      <c r="E452" s="135">
        <f t="shared" si="6"/>
        <v>-616</v>
      </c>
      <c r="F452" s="135">
        <v>6484</v>
      </c>
    </row>
    <row r="453" customHeight="1" spans="1:6">
      <c r="A453" s="133">
        <v>2320301</v>
      </c>
      <c r="B453" s="133" t="s">
        <v>426</v>
      </c>
      <c r="C453" s="136">
        <v>7100</v>
      </c>
      <c r="D453" s="136">
        <v>7100</v>
      </c>
      <c r="E453" s="136">
        <f t="shared" si="6"/>
        <v>-763</v>
      </c>
      <c r="F453" s="136">
        <v>6337</v>
      </c>
    </row>
    <row r="454" customHeight="1" spans="1:6">
      <c r="A454" s="133">
        <v>2320302</v>
      </c>
      <c r="B454" s="133" t="s">
        <v>427</v>
      </c>
      <c r="C454" s="136">
        <v>0</v>
      </c>
      <c r="D454" s="136"/>
      <c r="E454" s="136">
        <f t="shared" ref="E454:E469" si="7">+F454-D454</f>
        <v>0</v>
      </c>
      <c r="F454" s="136"/>
    </row>
    <row r="455" customHeight="1" spans="1:6">
      <c r="A455" s="133">
        <v>2320303</v>
      </c>
      <c r="B455" s="133" t="s">
        <v>428</v>
      </c>
      <c r="C455" s="136">
        <v>0</v>
      </c>
      <c r="D455" s="136"/>
      <c r="E455" s="136">
        <f t="shared" si="7"/>
        <v>147</v>
      </c>
      <c r="F455" s="136">
        <v>147</v>
      </c>
    </row>
    <row r="456" customHeight="1" spans="1:6">
      <c r="A456" s="133">
        <v>2320399</v>
      </c>
      <c r="B456" s="133" t="s">
        <v>429</v>
      </c>
      <c r="C456" s="136">
        <v>0</v>
      </c>
      <c r="D456" s="136"/>
      <c r="E456" s="136">
        <f t="shared" si="7"/>
        <v>0</v>
      </c>
      <c r="F456" s="136"/>
    </row>
    <row r="457" customHeight="1" spans="1:6">
      <c r="A457" s="133">
        <v>233</v>
      </c>
      <c r="B457" s="134" t="s">
        <v>430</v>
      </c>
      <c r="C457" s="135">
        <v>0</v>
      </c>
      <c r="D457" s="135"/>
      <c r="E457" s="135">
        <f t="shared" si="7"/>
        <v>15</v>
      </c>
      <c r="F457" s="135">
        <v>15</v>
      </c>
    </row>
    <row r="458" customHeight="1" spans="1:6">
      <c r="A458" s="133">
        <v>23301</v>
      </c>
      <c r="B458" s="134" t="s">
        <v>431</v>
      </c>
      <c r="C458" s="135">
        <v>0</v>
      </c>
      <c r="D458" s="135"/>
      <c r="E458" s="135">
        <f t="shared" si="7"/>
        <v>0</v>
      </c>
      <c r="F458" s="135"/>
    </row>
    <row r="459" customHeight="1" spans="1:6">
      <c r="A459" s="133">
        <v>2330101</v>
      </c>
      <c r="B459" s="133" t="s">
        <v>432</v>
      </c>
      <c r="C459" s="136">
        <v>0</v>
      </c>
      <c r="D459" s="136"/>
      <c r="E459" s="136">
        <f t="shared" si="7"/>
        <v>0</v>
      </c>
      <c r="F459" s="136"/>
    </row>
    <row r="460" customHeight="1" spans="1:6">
      <c r="A460" s="133">
        <v>23302</v>
      </c>
      <c r="B460" s="134" t="s">
        <v>433</v>
      </c>
      <c r="C460" s="135">
        <v>0</v>
      </c>
      <c r="D460" s="135"/>
      <c r="E460" s="135">
        <f t="shared" si="7"/>
        <v>0</v>
      </c>
      <c r="F460" s="135"/>
    </row>
    <row r="461" customHeight="1" spans="1:6">
      <c r="A461" s="133">
        <v>2330201</v>
      </c>
      <c r="B461" s="133" t="s">
        <v>434</v>
      </c>
      <c r="C461" s="136">
        <v>0</v>
      </c>
      <c r="D461" s="136"/>
      <c r="E461" s="136">
        <f t="shared" si="7"/>
        <v>0</v>
      </c>
      <c r="F461" s="136"/>
    </row>
    <row r="462" customHeight="1" spans="1:6">
      <c r="A462" s="133">
        <v>23303</v>
      </c>
      <c r="B462" s="134" t="s">
        <v>435</v>
      </c>
      <c r="C462" s="135">
        <v>0</v>
      </c>
      <c r="D462" s="135"/>
      <c r="E462" s="135">
        <f t="shared" si="7"/>
        <v>15</v>
      </c>
      <c r="F462" s="135">
        <v>15</v>
      </c>
    </row>
    <row r="463" customHeight="1" spans="1:6">
      <c r="A463" s="133">
        <v>2330301</v>
      </c>
      <c r="B463" s="133" t="s">
        <v>436</v>
      </c>
      <c r="C463" s="136">
        <v>0</v>
      </c>
      <c r="D463" s="136"/>
      <c r="E463" s="136">
        <f t="shared" si="7"/>
        <v>15</v>
      </c>
      <c r="F463" s="136">
        <v>15</v>
      </c>
    </row>
    <row r="464" customHeight="1" spans="1:6">
      <c r="A464" s="133">
        <v>227</v>
      </c>
      <c r="B464" s="134" t="s">
        <v>437</v>
      </c>
      <c r="C464" s="135">
        <v>4500</v>
      </c>
      <c r="D464" s="135">
        <v>1844</v>
      </c>
      <c r="E464" s="135">
        <f t="shared" si="7"/>
        <v>-1844</v>
      </c>
      <c r="F464" s="135"/>
    </row>
    <row r="465" customHeight="1" spans="1:6">
      <c r="A465" s="133"/>
      <c r="B465" s="131" t="s">
        <v>438</v>
      </c>
      <c r="C465" s="135">
        <f t="shared" ref="C465:F465" si="8">C5+C100+C105+C131+C152+C161+C179+C244+C284+C303+C314+C360+C370+C382+C391+C394+C406+C418+C423+C441+C444+C457+C464</f>
        <v>198969</v>
      </c>
      <c r="D465" s="135">
        <f t="shared" si="8"/>
        <v>237283</v>
      </c>
      <c r="E465" s="135">
        <f t="shared" si="8"/>
        <v>-22440</v>
      </c>
      <c r="F465" s="135">
        <f t="shared" si="8"/>
        <v>214843</v>
      </c>
    </row>
    <row r="466" customFormat="1" customHeight="1" spans="1:6">
      <c r="A466" s="133"/>
      <c r="B466" s="134" t="s">
        <v>439</v>
      </c>
      <c r="C466" s="135"/>
      <c r="D466" s="135"/>
      <c r="E466" s="135">
        <f t="shared" ref="E466:E468" si="9">+F466-D466</f>
        <v>30992</v>
      </c>
      <c r="F466" s="135">
        <f>35675-5024-259+600</f>
        <v>30992</v>
      </c>
    </row>
    <row r="467" customFormat="1" customHeight="1" spans="1:6">
      <c r="A467" s="133"/>
      <c r="B467" s="134" t="s">
        <v>440</v>
      </c>
      <c r="C467" s="135"/>
      <c r="D467" s="135"/>
      <c r="E467" s="135">
        <f t="shared" si="9"/>
        <v>6541</v>
      </c>
      <c r="F467" s="135">
        <f>1517+5024</f>
        <v>6541</v>
      </c>
    </row>
    <row r="468" s="124" customFormat="1" customHeight="1" spans="1:6">
      <c r="A468" s="133"/>
      <c r="B468" s="134" t="s">
        <v>441</v>
      </c>
      <c r="C468" s="135">
        <f>SUM(C469:C470)</f>
        <v>11340</v>
      </c>
      <c r="D468" s="135">
        <v>11340</v>
      </c>
      <c r="E468" s="135">
        <f t="shared" si="9"/>
        <v>19519</v>
      </c>
      <c r="F468" s="135">
        <v>30859</v>
      </c>
    </row>
    <row r="469" s="124" customFormat="1" customHeight="1" spans="1:6">
      <c r="A469" s="133"/>
      <c r="B469" s="134" t="s">
        <v>442</v>
      </c>
      <c r="C469" s="136">
        <v>10200</v>
      </c>
      <c r="D469" s="136">
        <v>10200</v>
      </c>
      <c r="E469" s="136">
        <f t="shared" ref="E469:E471" si="10">+F469-D469</f>
        <v>259</v>
      </c>
      <c r="F469" s="136">
        <v>10459</v>
      </c>
    </row>
    <row r="470" s="124" customFormat="1" customHeight="1" spans="1:6">
      <c r="A470" s="133"/>
      <c r="B470" s="134" t="s">
        <v>443</v>
      </c>
      <c r="C470" s="136">
        <v>1140</v>
      </c>
      <c r="D470" s="136">
        <v>1140</v>
      </c>
      <c r="E470" s="136">
        <f t="shared" si="10"/>
        <v>19260</v>
      </c>
      <c r="F470" s="136">
        <f>19260+1140</f>
        <v>20400</v>
      </c>
    </row>
    <row r="471" s="124" customFormat="1" customHeight="1" spans="1:6">
      <c r="A471" s="133"/>
      <c r="B471" s="131" t="s">
        <v>438</v>
      </c>
      <c r="C471" s="135">
        <f>SUM(C465,C468)</f>
        <v>210309</v>
      </c>
      <c r="D471" s="135">
        <f>SUM(D465,D468)</f>
        <v>248623</v>
      </c>
      <c r="E471" s="135">
        <f>SUM(E465,E468,E467,E466)</f>
        <v>34612</v>
      </c>
      <c r="F471" s="135">
        <f>SUM(F465,F468,F466,F467)</f>
        <v>283235</v>
      </c>
    </row>
  </sheetData>
  <autoFilter ref="A4:XFD471">
    <extLst/>
  </autoFilter>
  <mergeCells count="2">
    <mergeCell ref="A1:F1"/>
    <mergeCell ref="A2:F2"/>
  </mergeCells>
  <pageMargins left="1.10138888888889" right="1.10138888888889" top="1.18055555555556" bottom="0.984027777777778" header="0" footer="0.590277777777778"/>
  <pageSetup paperSize="9" scale="67" firstPageNumber="3" fitToHeight="0" orientation="portrait" useFirstPageNumber="1" horizontalDpi="600"/>
  <headerFooter alignWithMargins="0" scaleWithDoc="0">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4"/>
  <sheetViews>
    <sheetView showZeros="0" topLeftCell="A7" workbookViewId="0">
      <selection activeCell="J22" sqref="J22"/>
    </sheetView>
  </sheetViews>
  <sheetFormatPr defaultColWidth="9" defaultRowHeight="14.25" outlineLevelCol="4"/>
  <cols>
    <col min="1" max="1" width="34.25" style="113" customWidth="1"/>
    <col min="2" max="3" width="12.75" style="99" customWidth="1"/>
    <col min="4" max="4" width="11.125" style="99" customWidth="1"/>
    <col min="5" max="5" width="13.375" style="99" customWidth="1"/>
    <col min="6" max="248" width="9" style="96"/>
  </cols>
  <sheetData>
    <row r="1" ht="23.25" customHeight="1" spans="1:1">
      <c r="A1" s="101" t="s">
        <v>444</v>
      </c>
    </row>
    <row r="2" s="96" customFormat="1" ht="30.75" customHeight="1" spans="1:5">
      <c r="A2" s="102" t="s">
        <v>445</v>
      </c>
      <c r="B2" s="102"/>
      <c r="C2" s="102"/>
      <c r="D2" s="102"/>
      <c r="E2" s="102"/>
    </row>
    <row r="3" s="96" customFormat="1" ht="18" customHeight="1" spans="1:5">
      <c r="A3" s="114" t="s">
        <v>14</v>
      </c>
      <c r="B3" s="114"/>
      <c r="C3" s="114"/>
      <c r="D3" s="114"/>
      <c r="E3" s="114"/>
    </row>
    <row r="4" s="96" customFormat="1" ht="40" customHeight="1" spans="1:5">
      <c r="A4" s="115" t="s">
        <v>446</v>
      </c>
      <c r="B4" s="66" t="s">
        <v>16</v>
      </c>
      <c r="C4" s="67" t="s">
        <v>17</v>
      </c>
      <c r="D4" s="68" t="s">
        <v>18</v>
      </c>
      <c r="E4" s="68" t="s">
        <v>19</v>
      </c>
    </row>
    <row r="5" s="96" customFormat="1" ht="26" customHeight="1" spans="1:5">
      <c r="A5" s="116" t="s">
        <v>447</v>
      </c>
      <c r="B5" s="117"/>
      <c r="C5" s="117"/>
      <c r="D5" s="117"/>
      <c r="E5" s="117"/>
    </row>
    <row r="6" s="96" customFormat="1" ht="26" customHeight="1" spans="1:5">
      <c r="A6" s="116" t="s">
        <v>448</v>
      </c>
      <c r="B6" s="117"/>
      <c r="C6" s="117"/>
      <c r="D6" s="117"/>
      <c r="E6" s="117"/>
    </row>
    <row r="7" s="96" customFormat="1" ht="26" customHeight="1" spans="1:5">
      <c r="A7" s="116" t="s">
        <v>449</v>
      </c>
      <c r="B7" s="117"/>
      <c r="C7" s="117"/>
      <c r="D7" s="117"/>
      <c r="E7" s="117"/>
    </row>
    <row r="8" s="96" customFormat="1" ht="26" customHeight="1" spans="1:5">
      <c r="A8" s="118" t="s">
        <v>450</v>
      </c>
      <c r="B8" s="115">
        <f>SUM(B9:B13)</f>
        <v>81000</v>
      </c>
      <c r="C8" s="115">
        <v>81000</v>
      </c>
      <c r="D8" s="119">
        <f>E8-B8</f>
        <v>-9000</v>
      </c>
      <c r="E8" s="115">
        <v>72000</v>
      </c>
    </row>
    <row r="9" s="96" customFormat="1" ht="26" customHeight="1" spans="1:5">
      <c r="A9" s="116" t="s">
        <v>451</v>
      </c>
      <c r="B9" s="117">
        <v>81000</v>
      </c>
      <c r="C9" s="117">
        <v>81000</v>
      </c>
      <c r="D9" s="120">
        <f>E9-B9</f>
        <v>-9000</v>
      </c>
      <c r="E9" s="117">
        <v>72000</v>
      </c>
    </row>
    <row r="10" s="96" customFormat="1" ht="26" customHeight="1" spans="1:5">
      <c r="A10" s="116" t="s">
        <v>452</v>
      </c>
      <c r="B10" s="117"/>
      <c r="C10" s="117"/>
      <c r="D10" s="117"/>
      <c r="E10" s="117"/>
    </row>
    <row r="11" s="96" customFormat="1" ht="26" customHeight="1" spans="1:5">
      <c r="A11" s="116" t="s">
        <v>453</v>
      </c>
      <c r="B11" s="117"/>
      <c r="C11" s="117"/>
      <c r="D11" s="117"/>
      <c r="E11" s="117"/>
    </row>
    <row r="12" s="96" customFormat="1" ht="26" customHeight="1" spans="1:5">
      <c r="A12" s="116" t="s">
        <v>454</v>
      </c>
      <c r="B12" s="117"/>
      <c r="C12" s="117"/>
      <c r="D12" s="117"/>
      <c r="E12" s="117"/>
    </row>
    <row r="13" s="96" customFormat="1" ht="26" customHeight="1" spans="1:5">
      <c r="A13" s="116" t="s">
        <v>455</v>
      </c>
      <c r="B13" s="117"/>
      <c r="C13" s="117"/>
      <c r="D13" s="117"/>
      <c r="E13" s="117"/>
    </row>
    <row r="14" s="96" customFormat="1" ht="26" customHeight="1" spans="1:5">
      <c r="A14" s="116" t="s">
        <v>456</v>
      </c>
      <c r="B14" s="117"/>
      <c r="C14" s="117"/>
      <c r="D14" s="117"/>
      <c r="E14" s="117"/>
    </row>
    <row r="15" s="96" customFormat="1" ht="26" customHeight="1" spans="1:5">
      <c r="A15" s="107" t="s">
        <v>457</v>
      </c>
      <c r="B15" s="117"/>
      <c r="C15" s="117"/>
      <c r="D15" s="117"/>
      <c r="E15" s="117"/>
    </row>
    <row r="16" s="96" customFormat="1" ht="26" customHeight="1" spans="1:5">
      <c r="A16" s="107" t="s">
        <v>458</v>
      </c>
      <c r="B16" s="117"/>
      <c r="C16" s="117"/>
      <c r="D16" s="117"/>
      <c r="E16" s="117"/>
    </row>
    <row r="17" s="96" customFormat="1" ht="26" customHeight="1" spans="1:5">
      <c r="A17" s="104" t="s">
        <v>459</v>
      </c>
      <c r="B17" s="115">
        <v>200</v>
      </c>
      <c r="C17" s="115">
        <v>200</v>
      </c>
      <c r="D17" s="119">
        <f>E17-B17</f>
        <v>-140</v>
      </c>
      <c r="E17" s="115">
        <v>60</v>
      </c>
    </row>
    <row r="18" s="96" customFormat="1" ht="26" customHeight="1" spans="1:5">
      <c r="A18" s="118" t="s">
        <v>460</v>
      </c>
      <c r="B18" s="115">
        <v>0</v>
      </c>
      <c r="C18" s="115">
        <v>0</v>
      </c>
      <c r="D18" s="115">
        <v>250</v>
      </c>
      <c r="E18" s="115">
        <v>250</v>
      </c>
    </row>
    <row r="19" s="96" customFormat="1" ht="32" customHeight="1" spans="1:5">
      <c r="A19" s="121" t="s">
        <v>461</v>
      </c>
      <c r="B19" s="117"/>
      <c r="C19" s="117"/>
      <c r="D19" s="117">
        <v>150</v>
      </c>
      <c r="E19" s="117">
        <v>150</v>
      </c>
    </row>
    <row r="20" s="96" customFormat="1" ht="32" customHeight="1" spans="1:5">
      <c r="A20" s="121" t="s">
        <v>462</v>
      </c>
      <c r="B20" s="117"/>
      <c r="C20" s="117"/>
      <c r="D20" s="117">
        <v>100</v>
      </c>
      <c r="E20" s="117">
        <v>100</v>
      </c>
    </row>
    <row r="21" s="96" customFormat="1" ht="26" customHeight="1" spans="1:5">
      <c r="A21" s="122" t="s">
        <v>463</v>
      </c>
      <c r="B21" s="115">
        <f>SUM(B5:B8,B14:B18)</f>
        <v>81200</v>
      </c>
      <c r="C21" s="115">
        <f>SUM(C5:C8,C14:C18)</f>
        <v>81200</v>
      </c>
      <c r="D21" s="119">
        <f>SUM(D5:D8,D14:D18)</f>
        <v>-8890</v>
      </c>
      <c r="E21" s="115">
        <f>SUM(E5:E8,E14:E18)</f>
        <v>72310</v>
      </c>
    </row>
    <row r="22" s="96" customFormat="1" ht="26" customHeight="1" spans="1:5">
      <c r="A22" s="123" t="s">
        <v>464</v>
      </c>
      <c r="B22" s="115">
        <v>1429</v>
      </c>
      <c r="C22" s="115">
        <v>1471</v>
      </c>
      <c r="D22" s="119">
        <f>E22-C22</f>
        <v>20450</v>
      </c>
      <c r="E22" s="115">
        <v>21921</v>
      </c>
    </row>
    <row r="23" s="96" customFormat="1" ht="26" customHeight="1" spans="1:5">
      <c r="A23" s="123" t="s">
        <v>51</v>
      </c>
      <c r="B23" s="115">
        <v>1556</v>
      </c>
      <c r="C23" s="115">
        <v>1556</v>
      </c>
      <c r="D23" s="119">
        <f>E23-C23</f>
        <v>1184</v>
      </c>
      <c r="E23" s="115">
        <v>2740</v>
      </c>
    </row>
    <row r="24" s="96" customFormat="1" ht="26" customHeight="1" spans="1:5">
      <c r="A24" s="123" t="s">
        <v>53</v>
      </c>
      <c r="B24" s="115"/>
      <c r="C24" s="115"/>
      <c r="D24" s="115">
        <f>E24-B24</f>
        <v>0</v>
      </c>
      <c r="E24" s="115"/>
    </row>
    <row r="25" s="96" customFormat="1" ht="26" customHeight="1" spans="1:5">
      <c r="A25" s="123" t="s">
        <v>57</v>
      </c>
      <c r="B25" s="115"/>
      <c r="C25" s="115"/>
      <c r="D25" s="115">
        <f>E25-B25</f>
        <v>86400</v>
      </c>
      <c r="E25" s="115">
        <f>66200+10300+9900</f>
        <v>86400</v>
      </c>
    </row>
    <row r="26" s="96" customFormat="1" ht="26" customHeight="1" spans="1:5">
      <c r="A26" s="115" t="s">
        <v>465</v>
      </c>
      <c r="B26" s="115">
        <f>SUM(B21,B22,B23,B24,B25)</f>
        <v>84185</v>
      </c>
      <c r="C26" s="115">
        <f>SUM(C21,C22,C23,C24,C25)</f>
        <v>84227</v>
      </c>
      <c r="D26" s="115">
        <f>SUM(D21,D22,D23,D24,D25)</f>
        <v>99144</v>
      </c>
      <c r="E26" s="115">
        <f>SUM(E21,E22,E23,E24,E25)</f>
        <v>183371</v>
      </c>
    </row>
    <row r="27" s="97" customFormat="1" ht="20.1" customHeight="1"/>
    <row r="28" s="97" customFormat="1" ht="20.1" customHeight="1"/>
    <row r="29" s="97" customFormat="1" ht="20.1" customHeight="1"/>
    <row r="30" s="97" customFormat="1" ht="20.1" customHeight="1"/>
    <row r="31" s="97" customFormat="1" ht="20.1" customHeight="1"/>
    <row r="32" s="97" customFormat="1" ht="20.1" customHeight="1"/>
    <row r="33" s="97" customFormat="1" ht="20.1" customHeight="1"/>
    <row r="34" s="97" customFormat="1" ht="20.1" customHeight="1"/>
    <row r="35" s="97" customFormat="1" ht="20.1" customHeight="1"/>
    <row r="36" s="97" customFormat="1" ht="20.1" customHeight="1"/>
    <row r="37" s="97" customFormat="1" ht="20.1" customHeight="1"/>
    <row r="38" s="97" customFormat="1" ht="20.1" customHeight="1"/>
    <row r="39" s="97" customFormat="1" ht="20.1" customHeight="1"/>
    <row r="40" s="97" customFormat="1" ht="20.1" customHeight="1"/>
    <row r="41" s="97" customFormat="1" ht="20.1" customHeight="1"/>
    <row r="42" s="97" customFormat="1" ht="20.1" customHeight="1"/>
    <row r="43" s="97" customFormat="1" ht="20.1" customHeight="1"/>
    <row r="44" s="97" customFormat="1" ht="20.1" customHeight="1"/>
    <row r="45" s="97" customFormat="1" ht="20.1" customHeight="1"/>
    <row r="46" s="97" customFormat="1" ht="20.1" customHeight="1"/>
    <row r="47" s="97" customFormat="1" ht="20.1" customHeight="1"/>
    <row r="48" s="97" customFormat="1" ht="20.1" customHeight="1"/>
    <row r="49" s="97" customFormat="1" ht="20.1" customHeight="1"/>
    <row r="50" s="97" customFormat="1" ht="20.1" customHeight="1"/>
    <row r="51" s="97" customFormat="1" ht="20.1" customHeight="1"/>
    <row r="52" s="97" customFormat="1" ht="20.1" customHeight="1"/>
    <row r="53" s="97" customFormat="1" ht="20.1" customHeight="1"/>
    <row r="54" s="97" customFormat="1" ht="20.1" customHeight="1"/>
    <row r="55" s="97" customFormat="1" ht="20.1" customHeight="1"/>
    <row r="56" s="97" customFormat="1" ht="20.1" customHeight="1"/>
    <row r="57" s="97" customFormat="1" ht="20.1" customHeight="1"/>
    <row r="58" s="97" customFormat="1" ht="20.1" customHeight="1"/>
    <row r="59" s="97" customFormat="1" ht="20.1" customHeight="1"/>
    <row r="60" s="97" customFormat="1" ht="20.1" customHeight="1"/>
    <row r="61" s="97" customFormat="1" ht="20.1" customHeight="1"/>
    <row r="62" s="97" customFormat="1" ht="20.1" customHeight="1"/>
    <row r="63" s="97" customFormat="1" ht="20.1" customHeight="1"/>
    <row r="64" s="97" customFormat="1" ht="20.1" customHeight="1"/>
    <row r="65" s="97" customFormat="1" ht="20.1" customHeight="1"/>
    <row r="66" s="97" customFormat="1" ht="20.1" customHeight="1"/>
    <row r="67" s="97" customFormat="1" ht="20.1" customHeight="1"/>
    <row r="68" s="97" customFormat="1" ht="20.1" customHeight="1"/>
    <row r="69" s="97" customFormat="1" ht="20.1" customHeight="1"/>
    <row r="70" s="97" customFormat="1" ht="20.1" customHeight="1"/>
    <row r="71" s="97" customFormat="1" ht="20.1" customHeight="1"/>
    <row r="72" s="97" customFormat="1" ht="20.1" customHeight="1"/>
    <row r="73" s="97" customFormat="1" ht="20.1" customHeight="1"/>
    <row r="74" s="97" customFormat="1" ht="20.1" customHeight="1"/>
    <row r="75" s="97" customFormat="1" ht="20.1" customHeight="1"/>
    <row r="76" s="97" customFormat="1" ht="20.1" customHeight="1"/>
    <row r="77" s="97" customFormat="1" ht="20.1" customHeight="1"/>
    <row r="78" s="97" customFormat="1" ht="20.1" customHeight="1"/>
    <row r="79" s="97" customFormat="1" ht="20.1" customHeight="1"/>
    <row r="80" s="97" customFormat="1" ht="20.1" customHeight="1"/>
    <row r="81" s="97" customFormat="1" ht="20.1" customHeight="1"/>
    <row r="82" s="97" customFormat="1" ht="20.1" customHeight="1"/>
    <row r="83" s="97" customFormat="1" ht="20.1" customHeight="1"/>
    <row r="84" s="97" customFormat="1" ht="20.1" customHeight="1"/>
    <row r="85" s="97" customFormat="1" ht="20.1" customHeight="1"/>
    <row r="86" s="97" customFormat="1" ht="20.1" customHeight="1"/>
    <row r="87" s="97" customFormat="1" ht="20.1" customHeight="1"/>
    <row r="88" s="97" customFormat="1" ht="20.1" customHeight="1"/>
    <row r="89" s="97" customFormat="1" ht="20.1" customHeight="1"/>
    <row r="90" s="97" customFormat="1" ht="20.1" customHeight="1"/>
    <row r="91" s="97" customFormat="1" ht="20.1" customHeight="1"/>
    <row r="92" s="97" customFormat="1" ht="20.1" customHeight="1"/>
    <row r="93" s="97" customFormat="1" ht="20.1" customHeight="1"/>
    <row r="94" s="97" customFormat="1" ht="20.1" customHeight="1"/>
    <row r="95" s="97" customFormat="1" ht="20.1" customHeight="1"/>
    <row r="96" s="97" customFormat="1" ht="20.1" customHeight="1"/>
    <row r="97" s="97" customFormat="1" ht="20.1" customHeight="1"/>
    <row r="98" s="97" customFormat="1" ht="20.1" customHeight="1"/>
    <row r="99" s="97" customFormat="1" ht="20.1" customHeight="1"/>
    <row r="100" s="97" customFormat="1" ht="20.1" customHeight="1"/>
    <row r="101" s="97" customFormat="1" ht="20.1" customHeight="1"/>
    <row r="102" s="97" customFormat="1" ht="20.1" customHeight="1"/>
    <row r="103" s="97" customFormat="1" ht="20.1" customHeight="1"/>
    <row r="104" s="97" customFormat="1" ht="20.1" customHeight="1"/>
    <row r="105" s="97" customFormat="1" ht="20.1" customHeight="1"/>
    <row r="106" s="97" customFormat="1" ht="20.1" customHeight="1"/>
    <row r="107" s="97" customFormat="1" ht="20.1" customHeight="1"/>
    <row r="108" s="97" customFormat="1" ht="20.1" customHeight="1"/>
    <row r="109" s="97" customFormat="1" ht="20.1" customHeight="1"/>
    <row r="110" s="97" customFormat="1" ht="20.1" customHeight="1"/>
    <row r="111" s="97" customFormat="1" ht="20.1" customHeight="1"/>
    <row r="112" s="97" customFormat="1" ht="20.1" customHeight="1"/>
    <row r="113" s="97" customFormat="1" ht="20.1" customHeight="1"/>
    <row r="114" s="97" customFormat="1" ht="20.1" customHeight="1"/>
    <row r="115" s="97" customFormat="1" ht="20.1" customHeight="1"/>
    <row r="116" s="97" customFormat="1" ht="20.1" customHeight="1"/>
    <row r="117" s="97" customFormat="1" ht="20.1" customHeight="1"/>
    <row r="118" s="97" customFormat="1" ht="20.1" customHeight="1"/>
    <row r="119" s="97" customFormat="1" ht="20.1" customHeight="1"/>
    <row r="120" s="97" customFormat="1" ht="20.1" customHeight="1"/>
    <row r="121" s="97" customFormat="1" ht="20.1" customHeight="1"/>
    <row r="122" s="97" customFormat="1" ht="20.1" customHeight="1"/>
    <row r="123" s="97" customFormat="1" ht="20.1" customHeight="1"/>
    <row r="124" s="97" customFormat="1" ht="20.1" customHeight="1"/>
    <row r="125" s="97" customFormat="1" ht="20.1" customHeight="1"/>
    <row r="126" s="97" customFormat="1" ht="20.1" customHeight="1"/>
    <row r="127" s="97" customFormat="1" ht="20.1" customHeight="1"/>
    <row r="128" s="97" customFormat="1" ht="20.1" customHeight="1"/>
    <row r="129" s="97" customFormat="1" ht="20.1" customHeight="1"/>
    <row r="130" s="97" customFormat="1" ht="20.1" customHeight="1"/>
    <row r="131" s="97" customFormat="1" ht="20.1" customHeight="1"/>
    <row r="132" s="97" customFormat="1" ht="20.1" customHeight="1"/>
    <row r="133" s="97" customFormat="1" ht="20.1" customHeight="1"/>
    <row r="134" s="97" customFormat="1" ht="20.1" customHeight="1"/>
    <row r="135" s="97" customFormat="1" ht="20.1" customHeight="1"/>
    <row r="136" s="97" customFormat="1" ht="20.1" customHeight="1"/>
    <row r="137" s="97" customFormat="1" ht="20.1" customHeight="1"/>
    <row r="138" s="97" customFormat="1" ht="20.1" customHeight="1"/>
    <row r="139" s="97" customFormat="1" ht="20.1" customHeight="1"/>
    <row r="140" s="97" customFormat="1" ht="20.1" customHeight="1"/>
    <row r="141" s="97" customFormat="1" ht="20.1" customHeight="1"/>
    <row r="142" s="97" customFormat="1" ht="20.1" customHeight="1"/>
    <row r="143" s="97" customFormat="1" ht="20.1" customHeight="1"/>
    <row r="144" s="97" customFormat="1" ht="20.1" customHeight="1"/>
    <row r="145" s="97" customFormat="1" ht="20.1" customHeight="1"/>
    <row r="146" s="97" customFormat="1" ht="20.1" customHeight="1"/>
    <row r="147" s="97" customFormat="1" ht="20.1" customHeight="1"/>
    <row r="148" s="97" customFormat="1" ht="20.1" customHeight="1"/>
    <row r="149" s="97" customFormat="1" ht="20.1" customHeight="1"/>
    <row r="150" s="97" customFormat="1" ht="20.1" customHeight="1"/>
    <row r="151" s="97" customFormat="1" ht="20.1" customHeight="1"/>
    <row r="152" s="97" customFormat="1" ht="20.1" customHeight="1"/>
    <row r="153" s="97" customFormat="1" ht="20.1" customHeight="1"/>
    <row r="154" s="97" customFormat="1" ht="20.1" customHeight="1"/>
    <row r="155" s="97" customFormat="1" ht="20.1" customHeight="1"/>
    <row r="156" s="97" customFormat="1" ht="20.1" customHeight="1"/>
    <row r="157" s="97" customFormat="1" ht="20.1" customHeight="1"/>
    <row r="158" s="97" customFormat="1" ht="20.1" customHeight="1"/>
    <row r="159" s="97" customFormat="1" ht="20.1" customHeight="1"/>
    <row r="160" s="97" customFormat="1" ht="20.1" customHeight="1"/>
    <row r="161" s="97" customFormat="1" ht="20.1" customHeight="1"/>
    <row r="162" s="97" customFormat="1" ht="20.1" customHeight="1"/>
    <row r="163" s="97" customFormat="1" ht="20.1" customHeight="1"/>
    <row r="164" s="97" customFormat="1" ht="20.1" customHeight="1"/>
    <row r="165" s="97" customFormat="1" ht="20.1" customHeight="1"/>
    <row r="166" s="97" customFormat="1" ht="20.1" customHeight="1"/>
    <row r="167" s="97" customFormat="1" ht="20.1" customHeight="1"/>
    <row r="168" s="97" customFormat="1" ht="20.1" customHeight="1"/>
    <row r="169" s="97" customFormat="1" ht="20.1" customHeight="1"/>
    <row r="170" s="97" customFormat="1" ht="20.1" customHeight="1"/>
    <row r="171" s="97" customFormat="1" ht="20.1" customHeight="1"/>
    <row r="172" s="97" customFormat="1" ht="20.1" customHeight="1"/>
    <row r="173" s="97" customFormat="1" ht="20.1" customHeight="1"/>
    <row r="174" s="97" customFormat="1" ht="20.1" customHeight="1"/>
    <row r="175" s="97" customFormat="1" ht="20.1" customHeight="1"/>
    <row r="176" s="97" customFormat="1" ht="20.1" customHeight="1"/>
    <row r="177" s="97" customFormat="1" ht="20.1" customHeight="1"/>
    <row r="178" s="97" customFormat="1" ht="20.1" customHeight="1"/>
    <row r="179" s="97" customFormat="1" ht="20.1" customHeight="1"/>
    <row r="180" s="97" customFormat="1" ht="20.1" customHeight="1"/>
    <row r="181" s="97" customFormat="1" ht="20.1" customHeight="1"/>
    <row r="182" s="97" customFormat="1" ht="20.1" customHeight="1"/>
    <row r="183" s="97" customFormat="1" ht="20.1" customHeight="1"/>
    <row r="184" s="97" customFormat="1" ht="20.1" customHeight="1"/>
    <row r="185" s="97" customFormat="1" ht="20.1" customHeight="1"/>
    <row r="186" s="97" customFormat="1" ht="20.1" customHeight="1"/>
    <row r="187" s="97" customFormat="1" ht="20.1" customHeight="1"/>
    <row r="188" s="97" customFormat="1" ht="20.1" customHeight="1"/>
    <row r="189" s="97" customFormat="1" ht="20.1" customHeight="1"/>
    <row r="190" s="97" customFormat="1" ht="20.1" customHeight="1"/>
    <row r="191" s="97" customFormat="1" ht="20.1" customHeight="1"/>
    <row r="192" s="97" customFormat="1" ht="20.1" customHeight="1"/>
    <row r="193" s="97" customFormat="1" ht="20.1" customHeight="1"/>
    <row r="194" s="97" customFormat="1" ht="20.1" customHeight="1"/>
    <row r="195" s="97" customFormat="1" ht="20.1" customHeight="1"/>
    <row r="196" s="97" customFormat="1" ht="20.1" customHeight="1"/>
    <row r="197" s="97" customFormat="1" ht="20.1" customHeight="1"/>
    <row r="198" s="97" customFormat="1" ht="20.1" customHeight="1"/>
    <row r="199" s="97" customFormat="1" ht="20.1" customHeight="1"/>
    <row r="200" s="97" customFormat="1" ht="20.1" customHeight="1"/>
    <row r="201" s="97" customFormat="1" ht="20.1" customHeight="1"/>
    <row r="202" s="97" customFormat="1" ht="20.1" customHeight="1"/>
    <row r="203" s="97" customFormat="1" ht="20.1" customHeight="1"/>
    <row r="204" s="97" customFormat="1" ht="20.1" customHeight="1"/>
    <row r="205" s="97" customFormat="1" ht="20.1" customHeight="1"/>
    <row r="206" s="97" customFormat="1" ht="20.1" customHeight="1"/>
    <row r="207" s="97" customFormat="1" ht="20.1" customHeight="1"/>
    <row r="208" s="97" customFormat="1" ht="20.1" customHeight="1"/>
    <row r="209" s="97" customFormat="1" ht="20.1" customHeight="1"/>
    <row r="210" s="97" customFormat="1" ht="20.1" customHeight="1"/>
    <row r="211" s="97" customFormat="1" ht="20.1" customHeight="1"/>
    <row r="212" s="97" customFormat="1" ht="20.1" customHeight="1"/>
    <row r="213" s="97" customFormat="1" ht="20.1" customHeight="1"/>
    <row r="214" s="97" customFormat="1" ht="20.1" customHeight="1"/>
    <row r="215" s="97" customFormat="1" ht="20.1" customHeight="1"/>
    <row r="216" s="97" customFormat="1" ht="20.1" customHeight="1"/>
    <row r="217" s="97" customFormat="1" ht="20.1" customHeight="1"/>
    <row r="218" s="97" customFormat="1" ht="20.1" customHeight="1"/>
    <row r="219" s="97" customFormat="1" ht="20.1" customHeight="1"/>
    <row r="220" s="97" customFormat="1" ht="20.1" customHeight="1"/>
    <row r="221" s="97" customFormat="1" ht="20.1" customHeight="1"/>
    <row r="222" s="97" customFormat="1" ht="20.1" customHeight="1"/>
    <row r="223" s="97" customFormat="1" ht="20.1" customHeight="1"/>
    <row r="224" s="97" customFormat="1" ht="20.1" customHeight="1"/>
  </sheetData>
  <mergeCells count="2">
    <mergeCell ref="A2:E2"/>
    <mergeCell ref="A3:E3"/>
  </mergeCells>
  <pageMargins left="1.10138888888889" right="1.10138888888889" top="1.18055555555556" bottom="0.984027777777778" header="0.507638888888889" footer="0.590277777777778"/>
  <pageSetup paperSize="9" scale="86" firstPageNumber="17" fitToHeight="0" orientation="portrait" useFirstPageNumber="1" horizontalDpi="600"/>
  <headerFooter alignWithMargins="0" scaleWithDoc="0">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20"/>
  <sheetViews>
    <sheetView showZeros="0" topLeftCell="A7" workbookViewId="0">
      <selection activeCell="N18" sqref="N18"/>
    </sheetView>
  </sheetViews>
  <sheetFormatPr defaultColWidth="9" defaultRowHeight="14.25" outlineLevelCol="4"/>
  <cols>
    <col min="1" max="1" width="36.625" style="98" customWidth="1"/>
    <col min="2" max="4" width="12.25" style="99" customWidth="1"/>
    <col min="5" max="5" width="13.375" style="99" customWidth="1"/>
    <col min="6" max="233" width="9" style="96"/>
    <col min="234" max="236" width="9" style="97"/>
    <col min="237" max="255" width="9" style="100"/>
  </cols>
  <sheetData>
    <row r="1" ht="23.25" customHeight="1" spans="1:1">
      <c r="A1" s="101" t="s">
        <v>466</v>
      </c>
    </row>
    <row r="2" s="96" customFormat="1" ht="30.75" customHeight="1" spans="1:5">
      <c r="A2" s="102" t="s">
        <v>467</v>
      </c>
      <c r="B2" s="102"/>
      <c r="C2" s="102"/>
      <c r="D2" s="102"/>
      <c r="E2" s="102"/>
    </row>
    <row r="3" s="96" customFormat="1" ht="19" customHeight="1" spans="1:5">
      <c r="A3" s="103" t="s">
        <v>14</v>
      </c>
      <c r="B3" s="103"/>
      <c r="C3" s="103"/>
      <c r="D3" s="103"/>
      <c r="E3" s="103"/>
    </row>
    <row r="4" s="96" customFormat="1" ht="42" customHeight="1" spans="1:5">
      <c r="A4" s="66" t="s">
        <v>468</v>
      </c>
      <c r="B4" s="66" t="s">
        <v>16</v>
      </c>
      <c r="C4" s="67" t="s">
        <v>17</v>
      </c>
      <c r="D4" s="68" t="s">
        <v>18</v>
      </c>
      <c r="E4" s="68" t="s">
        <v>19</v>
      </c>
    </row>
    <row r="5" s="96" customFormat="1" ht="28" customHeight="1" spans="1:5">
      <c r="A5" s="104" t="s">
        <v>469</v>
      </c>
      <c r="B5" s="105"/>
      <c r="C5" s="105"/>
      <c r="D5" s="105"/>
      <c r="E5" s="105"/>
    </row>
    <row r="6" s="96" customFormat="1" ht="28" customHeight="1" spans="1:5">
      <c r="A6" s="104" t="s">
        <v>470</v>
      </c>
      <c r="B6" s="105"/>
      <c r="C6" s="105"/>
      <c r="D6" s="105">
        <v>0</v>
      </c>
      <c r="E6" s="105">
        <v>0</v>
      </c>
    </row>
    <row r="7" s="96" customFormat="1" ht="28" customHeight="1" spans="1:5">
      <c r="A7" s="104" t="s">
        <v>471</v>
      </c>
      <c r="B7" s="105">
        <v>70144</v>
      </c>
      <c r="C7" s="106">
        <v>70152</v>
      </c>
      <c r="D7" s="105">
        <f>+E7-C7</f>
        <v>-8957</v>
      </c>
      <c r="E7" s="105">
        <v>61195</v>
      </c>
    </row>
    <row r="8" s="96" customFormat="1" ht="28" customHeight="1" spans="1:5">
      <c r="A8" s="107" t="s">
        <v>472</v>
      </c>
      <c r="B8" s="108">
        <v>70144</v>
      </c>
      <c r="C8" s="108">
        <v>70152</v>
      </c>
      <c r="D8" s="109">
        <f>+E8-C8</f>
        <v>-8957</v>
      </c>
      <c r="E8" s="109">
        <f>61795-600</f>
        <v>61195</v>
      </c>
    </row>
    <row r="9" s="96" customFormat="1" ht="28" customHeight="1" spans="1:5">
      <c r="A9" s="107" t="s">
        <v>473</v>
      </c>
      <c r="B9" s="108"/>
      <c r="C9" s="108"/>
      <c r="D9" s="109"/>
      <c r="E9" s="109"/>
    </row>
    <row r="10" s="96" customFormat="1" ht="28" customHeight="1" spans="1:5">
      <c r="A10" s="104" t="s">
        <v>474</v>
      </c>
      <c r="B10" s="106">
        <f>SUM(B11,B12)</f>
        <v>2870</v>
      </c>
      <c r="C10" s="106">
        <f>SUM(C11,C12)</f>
        <v>2870</v>
      </c>
      <c r="D10" s="105">
        <f t="shared" ref="D10:D14" si="0">+E10-C10</f>
        <v>2718</v>
      </c>
      <c r="E10" s="105">
        <v>5588</v>
      </c>
    </row>
    <row r="11" s="96" customFormat="1" ht="28" customHeight="1" spans="1:5">
      <c r="A11" s="107" t="s">
        <v>475</v>
      </c>
      <c r="B11" s="109">
        <v>1266</v>
      </c>
      <c r="C11" s="109">
        <v>1266</v>
      </c>
      <c r="D11" s="109">
        <f t="shared" si="0"/>
        <v>206</v>
      </c>
      <c r="E11" s="109">
        <f>2989-1517</f>
        <v>1472</v>
      </c>
    </row>
    <row r="12" s="96" customFormat="1" ht="28" customHeight="1" spans="1:5">
      <c r="A12" s="107" t="s">
        <v>476</v>
      </c>
      <c r="B12" s="108">
        <v>1604</v>
      </c>
      <c r="C12" s="108">
        <v>1604</v>
      </c>
      <c r="D12" s="109">
        <f t="shared" si="0"/>
        <v>2512</v>
      </c>
      <c r="E12" s="108">
        <f>7716-5800+2200</f>
        <v>4116</v>
      </c>
    </row>
    <row r="13" s="96" customFormat="1" ht="28" customHeight="1" spans="1:5">
      <c r="A13" s="104" t="s">
        <v>477</v>
      </c>
      <c r="B13" s="106"/>
      <c r="C13" s="106"/>
      <c r="D13" s="105">
        <f t="shared" si="0"/>
        <v>249</v>
      </c>
      <c r="E13" s="106">
        <v>249</v>
      </c>
    </row>
    <row r="14" s="96" customFormat="1" ht="28" customHeight="1" spans="1:5">
      <c r="A14" s="107" t="s">
        <v>478</v>
      </c>
      <c r="B14" s="108"/>
      <c r="C14" s="108"/>
      <c r="D14" s="109">
        <f t="shared" si="0"/>
        <v>249</v>
      </c>
      <c r="E14" s="108">
        <v>249</v>
      </c>
    </row>
    <row r="15" s="96" customFormat="1" ht="28" customHeight="1" spans="1:5">
      <c r="A15" s="104" t="s">
        <v>479</v>
      </c>
      <c r="B15" s="105">
        <f>B16+B17</f>
        <v>71</v>
      </c>
      <c r="C15" s="105">
        <f>C16+C17</f>
        <v>105</v>
      </c>
      <c r="D15" s="105">
        <f t="shared" ref="D15:D19" si="1">+E15-C15</f>
        <v>76742</v>
      </c>
      <c r="E15" s="105">
        <v>76847</v>
      </c>
    </row>
    <row r="16" s="96" customFormat="1" ht="28" customHeight="1" spans="1:5">
      <c r="A16" s="107" t="s">
        <v>480</v>
      </c>
      <c r="B16" s="105"/>
      <c r="C16" s="105"/>
      <c r="D16" s="109">
        <f t="shared" si="1"/>
        <v>76500</v>
      </c>
      <c r="E16" s="109">
        <v>76500</v>
      </c>
    </row>
    <row r="17" s="96" customFormat="1" ht="28" customHeight="1" spans="1:5">
      <c r="A17" s="107" t="s">
        <v>481</v>
      </c>
      <c r="B17" s="109">
        <v>71</v>
      </c>
      <c r="C17" s="109">
        <v>105</v>
      </c>
      <c r="D17" s="109">
        <f t="shared" si="1"/>
        <v>242</v>
      </c>
      <c r="E17" s="109">
        <v>347</v>
      </c>
    </row>
    <row r="18" s="96" customFormat="1" ht="28" customHeight="1" spans="1:5">
      <c r="A18" s="104" t="s">
        <v>482</v>
      </c>
      <c r="B18" s="105">
        <v>9000</v>
      </c>
      <c r="C18" s="105">
        <v>9000</v>
      </c>
      <c r="D18" s="105">
        <f t="shared" si="1"/>
        <v>-1404</v>
      </c>
      <c r="E18" s="105">
        <v>7596</v>
      </c>
    </row>
    <row r="19" s="96" customFormat="1" ht="28" customHeight="1" spans="1:5">
      <c r="A19" s="104" t="s">
        <v>483</v>
      </c>
      <c r="B19" s="110"/>
      <c r="C19" s="110">
        <v>0</v>
      </c>
      <c r="D19" s="105">
        <f t="shared" si="1"/>
        <v>53</v>
      </c>
      <c r="E19" s="105">
        <v>53</v>
      </c>
    </row>
    <row r="20" s="96" customFormat="1" ht="28" customHeight="1" spans="1:5">
      <c r="A20" s="111" t="s">
        <v>484</v>
      </c>
      <c r="B20" s="105">
        <f>SUM(B7,B10,B6,B5,B15,B18,B19,B13)</f>
        <v>82085</v>
      </c>
      <c r="C20" s="105">
        <v>82127</v>
      </c>
      <c r="D20" s="105">
        <f>SUM(D7,D10,D6,D5,D15,D18,D19,D13)</f>
        <v>69401</v>
      </c>
      <c r="E20" s="105">
        <f>SUM(E7,E10,E6,E5,E15,E18,E19,E13)</f>
        <v>151528</v>
      </c>
    </row>
    <row r="21" s="96" customFormat="1" ht="28" customHeight="1" spans="1:5">
      <c r="A21" s="104" t="s">
        <v>485</v>
      </c>
      <c r="B21" s="105"/>
      <c r="C21" s="105"/>
      <c r="D21" s="105">
        <f t="shared" ref="D20:D25" si="2">+E21-C21</f>
        <v>0</v>
      </c>
      <c r="E21" s="105"/>
    </row>
    <row r="22" s="96" customFormat="1" ht="28" customHeight="1" spans="1:5">
      <c r="A22" s="104" t="s">
        <v>486</v>
      </c>
      <c r="B22" s="105">
        <v>2100</v>
      </c>
      <c r="C22" s="105">
        <v>2100</v>
      </c>
      <c r="D22" s="105">
        <f t="shared" si="2"/>
        <v>9900</v>
      </c>
      <c r="E22" s="105">
        <f>2100+9900</f>
        <v>12000</v>
      </c>
    </row>
    <row r="23" s="96" customFormat="1" ht="28" customHeight="1" spans="1:5">
      <c r="A23" s="104" t="s">
        <v>487</v>
      </c>
      <c r="B23" s="105"/>
      <c r="C23" s="105"/>
      <c r="D23" s="105">
        <f t="shared" si="2"/>
        <v>1517</v>
      </c>
      <c r="E23" s="105">
        <v>1517</v>
      </c>
    </row>
    <row r="24" s="96" customFormat="1" ht="28" customHeight="1" spans="1:5">
      <c r="A24" s="104" t="s">
        <v>439</v>
      </c>
      <c r="B24" s="105"/>
      <c r="C24" s="105"/>
      <c r="D24" s="105">
        <f t="shared" si="2"/>
        <v>18326</v>
      </c>
      <c r="E24" s="105">
        <f>1900+10693+1404+5800-2200+129+600</f>
        <v>18326</v>
      </c>
    </row>
    <row r="25" s="97" customFormat="1" ht="28" customHeight="1" spans="1:5">
      <c r="A25" s="112" t="s">
        <v>488</v>
      </c>
      <c r="B25" s="105">
        <f>SUM(B20:B24)</f>
        <v>84185</v>
      </c>
      <c r="C25" s="105">
        <v>84227</v>
      </c>
      <c r="D25" s="105">
        <f t="shared" si="2"/>
        <v>99144</v>
      </c>
      <c r="E25" s="105">
        <f>SUM(E20:E24)</f>
        <v>183371</v>
      </c>
    </row>
    <row r="26" s="97" customFormat="1" ht="20.1" customHeight="1"/>
    <row r="27" s="97" customFormat="1" ht="20.1" customHeight="1"/>
    <row r="28" s="97" customFormat="1" ht="20.1" customHeight="1"/>
    <row r="29" s="97" customFormat="1" ht="20.1" customHeight="1"/>
    <row r="30" s="97" customFormat="1" ht="20.1" customHeight="1"/>
    <row r="31" s="97" customFormat="1" ht="20.1" customHeight="1"/>
    <row r="32" s="97" customFormat="1" ht="20.1" customHeight="1"/>
    <row r="33" s="97" customFormat="1" ht="20.1" customHeight="1"/>
    <row r="34" s="97" customFormat="1" ht="20.1" customHeight="1"/>
    <row r="35" s="97" customFormat="1" ht="20.1" customHeight="1"/>
    <row r="36" s="97" customFormat="1" ht="20.1" customHeight="1"/>
    <row r="37" s="97" customFormat="1" ht="20.1" customHeight="1"/>
    <row r="38" s="97" customFormat="1" ht="20.1" customHeight="1"/>
    <row r="39" s="97" customFormat="1" ht="20.1" customHeight="1"/>
    <row r="40" s="97" customFormat="1" ht="20.1" customHeight="1"/>
    <row r="41" s="97" customFormat="1" ht="20.1" customHeight="1"/>
    <row r="42" s="97" customFormat="1" ht="20.1" customHeight="1"/>
    <row r="43" s="97" customFormat="1" ht="20.1" customHeight="1"/>
    <row r="44" s="97" customFormat="1" ht="20.1" customHeight="1"/>
    <row r="45" s="97" customFormat="1" ht="20.1" customHeight="1"/>
    <row r="46" s="97" customFormat="1" ht="20.1" customHeight="1"/>
    <row r="47" s="97" customFormat="1" ht="20.1" customHeight="1"/>
    <row r="48" s="97" customFormat="1" ht="20.1" customHeight="1"/>
    <row r="49" s="97" customFormat="1" ht="20.1" customHeight="1"/>
    <row r="50" s="97" customFormat="1" ht="20.1" customHeight="1"/>
    <row r="51" s="97" customFormat="1" ht="20.1" customHeight="1"/>
    <row r="52" s="97" customFormat="1" ht="20.1" customHeight="1"/>
    <row r="53" s="97" customFormat="1" ht="20.1" customHeight="1"/>
    <row r="54" s="97" customFormat="1" ht="20.1" customHeight="1"/>
    <row r="55" s="97" customFormat="1" ht="20.1" customHeight="1"/>
    <row r="56" s="97" customFormat="1" ht="20.1" customHeight="1"/>
    <row r="57" s="97" customFormat="1" ht="20.1" customHeight="1"/>
    <row r="58" s="97" customFormat="1" ht="20.1" customHeight="1"/>
    <row r="59" s="97" customFormat="1" ht="20.1" customHeight="1"/>
    <row r="60" s="97" customFormat="1" ht="20.1" customHeight="1"/>
    <row r="61" s="97" customFormat="1" ht="20.1" customHeight="1"/>
    <row r="62" s="97" customFormat="1" ht="20.1" customHeight="1"/>
    <row r="63" s="97" customFormat="1" ht="20.1" customHeight="1"/>
    <row r="64" s="97" customFormat="1" ht="20.1" customHeight="1"/>
    <row r="65" s="97" customFormat="1" ht="20.1" customHeight="1"/>
    <row r="66" s="97" customFormat="1" ht="20.1" customHeight="1"/>
    <row r="67" s="97" customFormat="1" ht="20.1" customHeight="1"/>
    <row r="68" s="97" customFormat="1" ht="20.1" customHeight="1"/>
    <row r="69" s="97" customFormat="1" ht="20.1" customHeight="1"/>
    <row r="70" s="97" customFormat="1" ht="20.1" customHeight="1"/>
    <row r="71" s="97" customFormat="1" ht="20.1" customHeight="1"/>
    <row r="72" s="97" customFormat="1" ht="20.1" customHeight="1"/>
    <row r="73" s="97" customFormat="1" ht="20.1" customHeight="1"/>
    <row r="74" s="97" customFormat="1" ht="20.1" customHeight="1"/>
    <row r="75" s="97" customFormat="1" ht="20.1" customHeight="1"/>
    <row r="76" s="97" customFormat="1" ht="20.1" customHeight="1"/>
    <row r="77" s="97" customFormat="1" ht="20.1" customHeight="1"/>
    <row r="78" s="97" customFormat="1" ht="20.1" customHeight="1"/>
    <row r="79" s="97" customFormat="1" ht="20.1" customHeight="1"/>
    <row r="80" s="97" customFormat="1" ht="20.1" customHeight="1"/>
    <row r="81" s="97" customFormat="1" ht="20.1" customHeight="1"/>
    <row r="82" s="97" customFormat="1" ht="20.1" customHeight="1"/>
    <row r="83" s="97" customFormat="1" ht="20.1" customHeight="1"/>
    <row r="84" s="97" customFormat="1" ht="20.1" customHeight="1"/>
    <row r="85" s="97" customFormat="1" ht="20.1" customHeight="1"/>
    <row r="86" s="97" customFormat="1" ht="20.1" customHeight="1"/>
    <row r="87" s="97" customFormat="1" ht="20.1" customHeight="1"/>
    <row r="88" s="97" customFormat="1" ht="20.1" customHeight="1"/>
    <row r="89" s="97" customFormat="1" ht="20.1" customHeight="1"/>
    <row r="90" s="97" customFormat="1" ht="20.1" customHeight="1"/>
    <row r="91" s="97" customFormat="1" ht="20.1" customHeight="1"/>
    <row r="92" s="97" customFormat="1" ht="20.1" customHeight="1"/>
    <row r="93" s="97" customFormat="1" ht="20.1" customHeight="1"/>
    <row r="94" s="97" customFormat="1" ht="20.1" customHeight="1"/>
    <row r="95" s="97" customFormat="1" ht="20.1" customHeight="1"/>
    <row r="96" s="97" customFormat="1" ht="20.1" customHeight="1"/>
    <row r="97" s="97" customFormat="1" ht="20.1" customHeight="1"/>
    <row r="98" s="97" customFormat="1" ht="20.1" customHeight="1"/>
    <row r="99" s="97" customFormat="1" ht="20.1" customHeight="1"/>
    <row r="100" s="97" customFormat="1" ht="20.1" customHeight="1"/>
    <row r="101" s="97" customFormat="1" ht="20.1" customHeight="1"/>
    <row r="102" s="97" customFormat="1" ht="20.1" customHeight="1"/>
    <row r="103" s="97" customFormat="1" ht="20.1" customHeight="1"/>
    <row r="104" s="97" customFormat="1" ht="20.1" customHeight="1"/>
    <row r="105" s="97" customFormat="1" ht="20.1" customHeight="1"/>
    <row r="106" s="97" customFormat="1" ht="20.1" customHeight="1"/>
    <row r="107" s="97" customFormat="1" ht="20.1" customHeight="1"/>
    <row r="108" s="97" customFormat="1" ht="20.1" customHeight="1"/>
    <row r="109" s="97" customFormat="1" ht="20.1" customHeight="1"/>
    <row r="110" s="97" customFormat="1" ht="20.1" customHeight="1"/>
    <row r="111" s="97" customFormat="1" ht="20.1" customHeight="1"/>
    <row r="112" s="97" customFormat="1" ht="20.1" customHeight="1"/>
    <row r="113" s="97" customFormat="1" ht="20.1" customHeight="1"/>
    <row r="114" s="97" customFormat="1" ht="20.1" customHeight="1"/>
    <row r="115" s="97" customFormat="1" ht="20.1" customHeight="1"/>
    <row r="116" s="97" customFormat="1" ht="20.1" customHeight="1"/>
    <row r="117" s="97" customFormat="1" ht="20.1" customHeight="1"/>
    <row r="118" s="97" customFormat="1" ht="20.1" customHeight="1"/>
    <row r="119" s="97" customFormat="1" ht="20.1" customHeight="1"/>
    <row r="120" s="97" customFormat="1" ht="20.1" customHeight="1"/>
    <row r="121" s="97" customFormat="1" ht="20.1" customHeight="1"/>
    <row r="122" s="97" customFormat="1" ht="20.1" customHeight="1"/>
    <row r="123" s="97" customFormat="1" ht="20.1" customHeight="1"/>
    <row r="124" s="97" customFormat="1" ht="20.1" customHeight="1"/>
    <row r="125" s="97" customFormat="1" ht="20.1" customHeight="1"/>
    <row r="126" s="97" customFormat="1" ht="20.1" customHeight="1"/>
    <row r="127" s="97" customFormat="1" ht="20.1" customHeight="1"/>
    <row r="128" s="97" customFormat="1" ht="20.1" customHeight="1"/>
    <row r="129" s="97" customFormat="1" ht="20.1" customHeight="1"/>
    <row r="130" s="97" customFormat="1" ht="20.1" customHeight="1"/>
    <row r="131" s="97" customFormat="1" ht="20.1" customHeight="1"/>
    <row r="132" s="97" customFormat="1" ht="20.1" customHeight="1"/>
    <row r="133" s="97" customFormat="1" ht="20.1" customHeight="1"/>
    <row r="134" s="97" customFormat="1" ht="20.1" customHeight="1"/>
    <row r="135" s="97" customFormat="1" ht="20.1" customHeight="1"/>
    <row r="136" s="97" customFormat="1" ht="20.1" customHeight="1"/>
    <row r="137" s="97" customFormat="1" ht="20.1" customHeight="1"/>
    <row r="138" s="97" customFormat="1" ht="20.1" customHeight="1"/>
    <row r="139" s="97" customFormat="1" ht="20.1" customHeight="1"/>
    <row r="140" s="97" customFormat="1" ht="20.1" customHeight="1"/>
    <row r="141" s="97" customFormat="1" ht="20.1" customHeight="1"/>
    <row r="142" s="97" customFormat="1" ht="20.1" customHeight="1"/>
    <row r="143" s="97" customFormat="1" ht="20.1" customHeight="1"/>
    <row r="144" s="97" customFormat="1" ht="20.1" customHeight="1"/>
    <row r="145" s="97" customFormat="1" ht="20.1" customHeight="1"/>
    <row r="146" s="97" customFormat="1" ht="20.1" customHeight="1"/>
    <row r="147" s="97" customFormat="1" ht="20.1" customHeight="1"/>
    <row r="148" s="97" customFormat="1" ht="20.1" customHeight="1"/>
    <row r="149" s="97" customFormat="1" ht="20.1" customHeight="1"/>
    <row r="150" s="97" customFormat="1" ht="20.1" customHeight="1"/>
    <row r="151" s="97" customFormat="1" ht="20.1" customHeight="1"/>
    <row r="152" s="97" customFormat="1" ht="20.1" customHeight="1"/>
    <row r="153" s="97" customFormat="1" ht="20.1" customHeight="1"/>
    <row r="154" s="97" customFormat="1" ht="20.1" customHeight="1"/>
    <row r="155" s="97" customFormat="1" ht="20.1" customHeight="1"/>
    <row r="156" s="97" customFormat="1" ht="20.1" customHeight="1"/>
    <row r="157" s="97" customFormat="1" ht="20.1" customHeight="1"/>
    <row r="158" s="97" customFormat="1" ht="20.1" customHeight="1"/>
    <row r="159" s="97" customFormat="1" ht="20.1" customHeight="1"/>
    <row r="160" s="97" customFormat="1" ht="20.1" customHeight="1"/>
    <row r="161" s="97" customFormat="1" ht="20.1" customHeight="1"/>
    <row r="162" s="97" customFormat="1" ht="20.1" customHeight="1"/>
    <row r="163" s="97" customFormat="1" ht="20.1" customHeight="1"/>
    <row r="164" s="97" customFormat="1" ht="20.1" customHeight="1"/>
    <row r="165" s="97" customFormat="1" ht="20.1" customHeight="1"/>
    <row r="166" s="97" customFormat="1" ht="20.1" customHeight="1"/>
    <row r="167" s="97" customFormat="1" ht="20.1" customHeight="1"/>
    <row r="168" s="97" customFormat="1" ht="20.1" customHeight="1"/>
    <row r="169" s="97" customFormat="1" ht="20.1" customHeight="1"/>
    <row r="170" s="97" customFormat="1" ht="20.1" customHeight="1"/>
    <row r="171" s="97" customFormat="1" ht="20.1" customHeight="1"/>
    <row r="172" s="97" customFormat="1" ht="20.1" customHeight="1"/>
    <row r="173" s="97" customFormat="1" ht="20.1" customHeight="1"/>
    <row r="174" s="97" customFormat="1" ht="20.1" customHeight="1"/>
    <row r="175" s="97" customFormat="1" ht="20.1" customHeight="1"/>
    <row r="176" s="97" customFormat="1" ht="20.1" customHeight="1"/>
    <row r="177" s="97" customFormat="1" ht="20.1" customHeight="1"/>
    <row r="178" s="97" customFormat="1" ht="20.1" customHeight="1"/>
    <row r="179" s="97" customFormat="1" ht="20.1" customHeight="1"/>
    <row r="180" s="97" customFormat="1" ht="20.1" customHeight="1"/>
    <row r="181" s="97" customFormat="1" ht="20.1" customHeight="1"/>
    <row r="182" s="97" customFormat="1" ht="20.1" customHeight="1"/>
    <row r="183" s="97" customFormat="1" ht="20.1" customHeight="1"/>
    <row r="184" s="97" customFormat="1" ht="20.1" customHeight="1"/>
    <row r="185" s="97" customFormat="1" ht="20.1" customHeight="1"/>
    <row r="186" s="97" customFormat="1" ht="20.1" customHeight="1"/>
    <row r="187" s="97" customFormat="1" ht="20.1" customHeight="1"/>
    <row r="188" s="97" customFormat="1" ht="20.1" customHeight="1"/>
    <row r="189" s="97" customFormat="1" ht="20.1" customHeight="1"/>
    <row r="190" s="97" customFormat="1" ht="20.1" customHeight="1"/>
    <row r="191" s="97" customFormat="1" ht="20.1" customHeight="1"/>
    <row r="192" s="97" customFormat="1" ht="20.1" customHeight="1"/>
    <row r="193" s="97" customFormat="1" ht="20.1" customHeight="1"/>
    <row r="194" s="97" customFormat="1" ht="20.1" customHeight="1"/>
    <row r="195" s="97" customFormat="1" ht="20.1" customHeight="1"/>
    <row r="196" s="97" customFormat="1" ht="20.1" customHeight="1"/>
    <row r="197" s="97" customFormat="1" ht="20.1" customHeight="1"/>
    <row r="198" s="97" customFormat="1" ht="20.1" customHeight="1"/>
    <row r="199" s="97" customFormat="1" ht="20.1" customHeight="1"/>
    <row r="200" s="97" customFormat="1" ht="20.1" customHeight="1"/>
    <row r="201" s="97" customFormat="1" ht="20.1" customHeight="1"/>
    <row r="202" s="97" customFormat="1" ht="20.1" customHeight="1"/>
    <row r="203" s="97" customFormat="1" ht="20.1" customHeight="1"/>
    <row r="204" s="97" customFormat="1" ht="20.1" customHeight="1"/>
    <row r="205" s="97" customFormat="1" ht="20.1" customHeight="1"/>
    <row r="206" s="97" customFormat="1" ht="20.1" customHeight="1"/>
    <row r="207" s="97" customFormat="1" ht="20.1" customHeight="1"/>
    <row r="208" s="97" customFormat="1" ht="20.1" customHeight="1"/>
    <row r="209" s="97" customFormat="1" ht="20.1" customHeight="1"/>
    <row r="210" s="97" customFormat="1" ht="20.1" customHeight="1"/>
    <row r="211" s="97" customFormat="1" ht="20.1" customHeight="1"/>
    <row r="212" s="97" customFormat="1" ht="20.1" customHeight="1"/>
    <row r="213" s="97" customFormat="1" ht="20.1" customHeight="1"/>
    <row r="214" s="97" customFormat="1" ht="20.1" customHeight="1"/>
    <row r="215" s="97" customFormat="1" ht="20.1" customHeight="1"/>
    <row r="216" s="97" customFormat="1" ht="20.1" customHeight="1"/>
    <row r="217" s="97" customFormat="1" ht="20.1" customHeight="1"/>
    <row r="218" s="97" customFormat="1" ht="20.1" customHeight="1"/>
    <row r="219" s="97" customFormat="1" ht="20.1" customHeight="1"/>
    <row r="220" s="97" customFormat="1" ht="20.1" customHeight="1"/>
  </sheetData>
  <mergeCells count="2">
    <mergeCell ref="A2:E2"/>
    <mergeCell ref="A3:E3"/>
  </mergeCells>
  <pageMargins left="1.10138888888889" right="1.10138888888889" top="1.18055555555556" bottom="0.984027777777778" header="0.507638888888889" footer="0.590277777777778"/>
  <pageSetup paperSize="9" scale="83" firstPageNumber="18" fitToHeight="0" orientation="portrait" useFirstPageNumber="1" horizontalDpi="600"/>
  <headerFooter alignWithMargins="0" scaleWithDoc="0">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5"/>
  <sheetViews>
    <sheetView tabSelected="1" workbookViewId="0">
      <selection activeCell="J11" sqref="J11"/>
    </sheetView>
  </sheetViews>
  <sheetFormatPr defaultColWidth="9" defaultRowHeight="14.25" outlineLevelCol="4"/>
  <cols>
    <col min="1" max="1" width="30.125" style="59" customWidth="1"/>
    <col min="2" max="2" width="14.625" style="58" customWidth="1"/>
    <col min="3" max="3" width="14.625" style="59" customWidth="1"/>
    <col min="4" max="5" width="14.625" style="58" customWidth="1"/>
    <col min="6" max="256" width="9" style="58"/>
    <col min="257" max="16384" width="9" style="60"/>
  </cols>
  <sheetData>
    <row r="1" s="58" customFormat="1" ht="21" customHeight="1" spans="1:3">
      <c r="A1" s="61" t="s">
        <v>489</v>
      </c>
      <c r="C1" s="59"/>
    </row>
    <row r="2" s="58" customFormat="1" ht="42" customHeight="1" spans="1:5">
      <c r="A2" s="62" t="s">
        <v>490</v>
      </c>
      <c r="B2" s="62"/>
      <c r="C2" s="62"/>
      <c r="D2" s="62"/>
      <c r="E2" s="62"/>
    </row>
    <row r="3" s="58" customFormat="1" ht="20.25" customHeight="1" spans="1:5">
      <c r="A3" s="84"/>
      <c r="B3" s="85"/>
      <c r="C3" s="59"/>
      <c r="E3" s="64" t="s">
        <v>14</v>
      </c>
    </row>
    <row r="4" s="58" customFormat="1" ht="39.95" customHeight="1" spans="1:5">
      <c r="A4" s="65" t="s">
        <v>491</v>
      </c>
      <c r="B4" s="65" t="s">
        <v>492</v>
      </c>
      <c r="C4" s="67" t="s">
        <v>67</v>
      </c>
      <c r="D4" s="68" t="s">
        <v>18</v>
      </c>
      <c r="E4" s="65" t="s">
        <v>19</v>
      </c>
    </row>
    <row r="5" s="58" customFormat="1" ht="39.95" customHeight="1" spans="1:5">
      <c r="A5" s="86" t="s">
        <v>493</v>
      </c>
      <c r="B5" s="87"/>
      <c r="C5" s="88"/>
      <c r="D5" s="88"/>
      <c r="E5" s="88"/>
    </row>
    <row r="6" s="58" customFormat="1" ht="39.95" customHeight="1" spans="1:5">
      <c r="A6" s="89" t="s">
        <v>494</v>
      </c>
      <c r="B6" s="80">
        <v>3500</v>
      </c>
      <c r="C6" s="87"/>
      <c r="D6" s="90">
        <v>-2400</v>
      </c>
      <c r="E6" s="80">
        <v>1100</v>
      </c>
    </row>
    <row r="7" s="58" customFormat="1" ht="39.95" customHeight="1" spans="1:5">
      <c r="A7" s="91" t="s">
        <v>495</v>
      </c>
      <c r="B7" s="80"/>
      <c r="C7" s="92"/>
      <c r="D7" s="92"/>
      <c r="E7" s="92"/>
    </row>
    <row r="8" s="58" customFormat="1" ht="39.95" customHeight="1" spans="1:5">
      <c r="A8" s="91" t="s">
        <v>496</v>
      </c>
      <c r="B8" s="80"/>
      <c r="C8" s="92"/>
      <c r="D8" s="92"/>
      <c r="E8" s="92"/>
    </row>
    <row r="9" s="58" customFormat="1" ht="39.95" customHeight="1" spans="1:5">
      <c r="A9" s="89" t="s">
        <v>497</v>
      </c>
      <c r="B9" s="80"/>
      <c r="C9" s="92"/>
      <c r="D9" s="92"/>
      <c r="E9" s="92"/>
    </row>
    <row r="10" s="58" customFormat="1" ht="39.95" customHeight="1" spans="1:5">
      <c r="A10" s="89"/>
      <c r="B10" s="80"/>
      <c r="C10" s="92"/>
      <c r="D10" s="92"/>
      <c r="E10" s="92"/>
    </row>
    <row r="11" s="58" customFormat="1" ht="39.95" customHeight="1" spans="1:5">
      <c r="A11" s="93"/>
      <c r="B11" s="77"/>
      <c r="C11" s="94"/>
      <c r="D11" s="94"/>
      <c r="E11" s="94"/>
    </row>
    <row r="12" s="58" customFormat="1" ht="39.95" customHeight="1" spans="1:5">
      <c r="A12" s="79" t="s">
        <v>498</v>
      </c>
      <c r="B12" s="80">
        <f>SUM(B5:B9)</f>
        <v>3500</v>
      </c>
      <c r="C12" s="79"/>
      <c r="D12" s="90">
        <f t="shared" ref="D12:D15" si="0">+E12-B12</f>
        <v>-2400</v>
      </c>
      <c r="E12" s="80">
        <v>1100</v>
      </c>
    </row>
    <row r="13" s="58" customFormat="1" ht="39.95" customHeight="1" spans="1:5">
      <c r="A13" s="91" t="s">
        <v>464</v>
      </c>
      <c r="B13" s="80">
        <v>2</v>
      </c>
      <c r="C13" s="79"/>
      <c r="D13" s="90">
        <f t="shared" si="0"/>
        <v>0</v>
      </c>
      <c r="E13" s="79">
        <v>2</v>
      </c>
    </row>
    <row r="14" s="58" customFormat="1" ht="39.95" customHeight="1" spans="1:5">
      <c r="A14" s="91" t="s">
        <v>499</v>
      </c>
      <c r="B14" s="80"/>
      <c r="C14" s="95"/>
      <c r="D14" s="90"/>
      <c r="E14" s="95"/>
    </row>
    <row r="15" s="58" customFormat="1" ht="39.95" customHeight="1" spans="1:5">
      <c r="A15" s="79" t="s">
        <v>500</v>
      </c>
      <c r="B15" s="80">
        <f>B12+B14+B13</f>
        <v>3502</v>
      </c>
      <c r="C15" s="88"/>
      <c r="D15" s="90">
        <f t="shared" si="0"/>
        <v>-2400</v>
      </c>
      <c r="E15" s="80">
        <f>E12+E14+E13</f>
        <v>1102</v>
      </c>
    </row>
  </sheetData>
  <mergeCells count="1">
    <mergeCell ref="A2:E2"/>
  </mergeCells>
  <pageMargins left="0.751388888888889" right="0.751388888888889" top="1" bottom="1" header="0.507638888888889" footer="0.507638888888889"/>
  <pageSetup paperSize="9" scale="91" firstPageNumber="19" orientation="portrait" useFirstPageNumber="1" horizontalDpi="600"/>
  <headerFooter>
    <oddFooter>&amp;C&amp;P</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4"/>
  <sheetViews>
    <sheetView topLeftCell="A4" workbookViewId="0">
      <selection activeCell="D13" sqref="D13"/>
    </sheetView>
  </sheetViews>
  <sheetFormatPr defaultColWidth="9" defaultRowHeight="14.25" outlineLevelCol="4"/>
  <cols>
    <col min="1" max="1" width="31" style="59" customWidth="1"/>
    <col min="2" max="5" width="15.375" style="58" customWidth="1"/>
    <col min="6" max="254" width="9" style="58"/>
    <col min="255" max="16384" width="9" style="60"/>
  </cols>
  <sheetData>
    <row r="1" s="58" customFormat="1" ht="21" customHeight="1" spans="1:1">
      <c r="A1" s="61" t="s">
        <v>501</v>
      </c>
    </row>
    <row r="2" s="58" customFormat="1" ht="42" customHeight="1" spans="1:5">
      <c r="A2" s="62" t="s">
        <v>502</v>
      </c>
      <c r="B2" s="62"/>
      <c r="C2" s="62"/>
      <c r="D2" s="62"/>
      <c r="E2" s="62"/>
    </row>
    <row r="3" s="58" customFormat="1" ht="20.25" customHeight="1" spans="1:5">
      <c r="A3" s="59"/>
      <c r="B3" s="63"/>
      <c r="E3" s="64" t="s">
        <v>14</v>
      </c>
    </row>
    <row r="4" s="58" customFormat="1" ht="39.95" customHeight="1" spans="1:5">
      <c r="A4" s="65" t="s">
        <v>491</v>
      </c>
      <c r="B4" s="66" t="s">
        <v>16</v>
      </c>
      <c r="C4" s="67" t="s">
        <v>67</v>
      </c>
      <c r="D4" s="68" t="s">
        <v>18</v>
      </c>
      <c r="E4" s="68" t="s">
        <v>19</v>
      </c>
    </row>
    <row r="5" s="58" customFormat="1" ht="39.95" customHeight="1" spans="1:5">
      <c r="A5" s="69" t="s">
        <v>503</v>
      </c>
      <c r="B5" s="70">
        <v>2</v>
      </c>
      <c r="C5" s="71"/>
      <c r="D5" s="70"/>
      <c r="E5" s="70">
        <v>2</v>
      </c>
    </row>
    <row r="6" s="58" customFormat="1" ht="39.95" customHeight="1" spans="1:5">
      <c r="A6" s="69" t="s">
        <v>504</v>
      </c>
      <c r="B6" s="72"/>
      <c r="C6" s="72"/>
      <c r="D6" s="70">
        <v>400</v>
      </c>
      <c r="E6" s="70">
        <v>400</v>
      </c>
    </row>
    <row r="7" s="58" customFormat="1" ht="39.95" customHeight="1" spans="1:5">
      <c r="A7" s="69" t="s">
        <v>505</v>
      </c>
      <c r="B7" s="72"/>
      <c r="C7" s="72"/>
      <c r="D7" s="72"/>
      <c r="E7" s="72"/>
    </row>
    <row r="8" s="58" customFormat="1" ht="39.95" customHeight="1" spans="1:5">
      <c r="A8" s="69" t="s">
        <v>506</v>
      </c>
      <c r="B8" s="70">
        <v>3000</v>
      </c>
      <c r="C8" s="71"/>
      <c r="D8" s="70">
        <f>+E8-B8</f>
        <v>-2800</v>
      </c>
      <c r="E8" s="70">
        <v>200</v>
      </c>
    </row>
    <row r="9" s="58" customFormat="1" ht="39.95" customHeight="1" spans="1:5">
      <c r="A9" s="73"/>
      <c r="B9" s="74"/>
      <c r="C9" s="75"/>
      <c r="D9" s="75"/>
      <c r="E9" s="75"/>
    </row>
    <row r="10" s="58" customFormat="1" ht="39.95" customHeight="1" spans="1:5">
      <c r="A10" s="76"/>
      <c r="B10" s="77"/>
      <c r="C10" s="78"/>
      <c r="D10" s="78"/>
      <c r="E10" s="78"/>
    </row>
    <row r="11" s="58" customFormat="1" ht="39.95" customHeight="1" spans="1:5">
      <c r="A11" s="79" t="s">
        <v>498</v>
      </c>
      <c r="B11" s="80">
        <f>SUM(B5,B6:B8)</f>
        <v>3002</v>
      </c>
      <c r="C11" s="81"/>
      <c r="D11" s="70">
        <f>SUM(D5,D6:D8)</f>
        <v>-2400</v>
      </c>
      <c r="E11" s="80">
        <f>SUM(E5,E6:E8)</f>
        <v>602</v>
      </c>
    </row>
    <row r="12" s="58" customFormat="1" ht="39.95" customHeight="1" spans="1:5">
      <c r="A12" s="69" t="s">
        <v>507</v>
      </c>
      <c r="B12" s="80">
        <v>500</v>
      </c>
      <c r="C12" s="81"/>
      <c r="D12" s="70"/>
      <c r="E12" s="80">
        <v>500</v>
      </c>
    </row>
    <row r="13" s="58" customFormat="1" ht="39.95" customHeight="1" spans="1:5">
      <c r="A13" s="82"/>
      <c r="B13" s="77"/>
      <c r="C13" s="78"/>
      <c r="D13" s="78"/>
      <c r="E13" s="78"/>
    </row>
    <row r="14" s="58" customFormat="1" ht="39.95" customHeight="1" spans="1:5">
      <c r="A14" s="79" t="s">
        <v>508</v>
      </c>
      <c r="B14" s="70">
        <f>B11+B12</f>
        <v>3502</v>
      </c>
      <c r="C14" s="83"/>
      <c r="D14" s="70">
        <f>D11+D12</f>
        <v>-2400</v>
      </c>
      <c r="E14" s="70">
        <f>E11+E12</f>
        <v>1102</v>
      </c>
    </row>
  </sheetData>
  <mergeCells count="1">
    <mergeCell ref="A2:E2"/>
  </mergeCells>
  <pageMargins left="0.751388888888889" right="0.751388888888889" top="1" bottom="1" header="0.507638888888889" footer="0.507638888888889"/>
  <pageSetup paperSize="9" scale="87" firstPageNumber="20" fitToHeight="0" orientation="portrait" useFirstPageNumber="1" horizontalDpi="600"/>
  <headerFooter>
    <oddFooter>&amp;C&amp;P</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6"/>
  <sheetViews>
    <sheetView topLeftCell="A13" workbookViewId="0">
      <selection activeCell="N10" sqref="N10"/>
    </sheetView>
  </sheetViews>
  <sheetFormatPr defaultColWidth="9" defaultRowHeight="24" customHeight="1" outlineLevelCol="2"/>
  <cols>
    <col min="1" max="1" width="44.25" style="44" customWidth="1"/>
    <col min="2" max="2" width="21" style="45" customWidth="1"/>
    <col min="3" max="3" width="12.5" style="44" customWidth="1"/>
    <col min="4" max="16384" width="9" style="44"/>
  </cols>
  <sheetData>
    <row r="1" customHeight="1" spans="1:1">
      <c r="A1" s="44" t="s">
        <v>509</v>
      </c>
    </row>
    <row r="2" customHeight="1" spans="1:3">
      <c r="A2" s="46" t="s">
        <v>510</v>
      </c>
      <c r="B2" s="46"/>
      <c r="C2" s="46"/>
    </row>
    <row r="3" customHeight="1" spans="1:3">
      <c r="A3" s="47" t="s">
        <v>14</v>
      </c>
      <c r="B3" s="47"/>
      <c r="C3" s="47"/>
    </row>
    <row r="4" ht="45" customHeight="1" spans="1:3">
      <c r="A4" s="48" t="s">
        <v>511</v>
      </c>
      <c r="B4" s="49" t="s">
        <v>512</v>
      </c>
      <c r="C4" s="48" t="s">
        <v>513</v>
      </c>
    </row>
    <row r="5" ht="45" customHeight="1" spans="1:3">
      <c r="A5" s="50" t="s">
        <v>514</v>
      </c>
      <c r="B5" s="49">
        <f>SUM(B6:B8)</f>
        <v>439080</v>
      </c>
      <c r="C5" s="51"/>
    </row>
    <row r="6" ht="45" customHeight="1" spans="1:3">
      <c r="A6" s="51" t="s">
        <v>515</v>
      </c>
      <c r="B6" s="52">
        <f>198728-3657</f>
        <v>195071</v>
      </c>
      <c r="C6" s="51"/>
    </row>
    <row r="7" ht="45" customHeight="1" spans="1:3">
      <c r="A7" s="51" t="s">
        <v>516</v>
      </c>
      <c r="B7" s="52">
        <v>3657</v>
      </c>
      <c r="C7" s="51"/>
    </row>
    <row r="8" ht="45" customHeight="1" spans="1:3">
      <c r="A8" s="51" t="s">
        <v>517</v>
      </c>
      <c r="B8" s="52">
        <v>240352</v>
      </c>
      <c r="C8" s="51"/>
    </row>
    <row r="9" ht="45" customHeight="1" spans="1:3">
      <c r="A9" s="50" t="s">
        <v>518</v>
      </c>
      <c r="B9" s="49">
        <f>SUM(B10:B12)</f>
        <v>80809</v>
      </c>
      <c r="C9" s="51"/>
    </row>
    <row r="10" ht="45" customHeight="1" spans="1:3">
      <c r="A10" s="51" t="s">
        <v>515</v>
      </c>
      <c r="B10" s="52">
        <f>2200+2109</f>
        <v>4309</v>
      </c>
      <c r="C10" s="51"/>
    </row>
    <row r="11" ht="45" customHeight="1" spans="1:3">
      <c r="A11" s="51" t="s">
        <v>516</v>
      </c>
      <c r="B11" s="52"/>
      <c r="C11" s="51"/>
    </row>
    <row r="12" ht="45" customHeight="1" spans="1:3">
      <c r="A12" s="51" t="s">
        <v>517</v>
      </c>
      <c r="B12" s="52">
        <f>66200+10300</f>
        <v>76500</v>
      </c>
      <c r="C12" s="51"/>
    </row>
    <row r="13" ht="45" customHeight="1" spans="1:3">
      <c r="A13" s="54" t="s">
        <v>519</v>
      </c>
      <c r="B13" s="55">
        <f>SUM(B14:B16)</f>
        <v>519889</v>
      </c>
      <c r="C13" s="57"/>
    </row>
    <row r="14" ht="45" customHeight="1" spans="1:3">
      <c r="A14" s="51" t="s">
        <v>515</v>
      </c>
      <c r="B14" s="56">
        <f t="shared" ref="B14:B16" si="0">B6+B10</f>
        <v>199380</v>
      </c>
      <c r="C14" s="57"/>
    </row>
    <row r="15" ht="45" customHeight="1" spans="1:3">
      <c r="A15" s="51" t="s">
        <v>516</v>
      </c>
      <c r="B15" s="56">
        <f t="shared" si="0"/>
        <v>3657</v>
      </c>
      <c r="C15" s="57"/>
    </row>
    <row r="16" ht="45" customHeight="1" spans="1:3">
      <c r="A16" s="51" t="s">
        <v>517</v>
      </c>
      <c r="B16" s="56">
        <f t="shared" si="0"/>
        <v>316852</v>
      </c>
      <c r="C16" s="57"/>
    </row>
  </sheetData>
  <mergeCells count="2">
    <mergeCell ref="A2:C2"/>
    <mergeCell ref="A3:C3"/>
  </mergeCells>
  <pageMargins left="1.10138888888889" right="1.10138888888889" top="1.18055555555556" bottom="0.984027777777778" header="0.30625" footer="0.590277777777778"/>
  <pageSetup paperSize="9" scale="93" firstPageNumber="21" fitToHeight="0" orientation="portrait" useFirstPageNumber="1" horizontalDpi="600"/>
  <headerFooter>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3"/>
  <sheetViews>
    <sheetView workbookViewId="0">
      <selection activeCell="I11" sqref="I11"/>
    </sheetView>
  </sheetViews>
  <sheetFormatPr defaultColWidth="9" defaultRowHeight="24" customHeight="1" outlineLevelCol="2"/>
  <cols>
    <col min="1" max="1" width="44.25" style="44" customWidth="1"/>
    <col min="2" max="2" width="21" style="45" customWidth="1"/>
    <col min="3" max="3" width="17.125" style="44" customWidth="1"/>
    <col min="4" max="16384" width="9" style="44"/>
  </cols>
  <sheetData>
    <row r="1" customHeight="1" spans="1:1">
      <c r="A1" s="44" t="s">
        <v>520</v>
      </c>
    </row>
    <row r="2" customHeight="1" spans="1:3">
      <c r="A2" s="46" t="s">
        <v>521</v>
      </c>
      <c r="B2" s="46"/>
      <c r="C2" s="46"/>
    </row>
    <row r="3" customHeight="1" spans="1:3">
      <c r="A3" s="47" t="s">
        <v>14</v>
      </c>
      <c r="B3" s="47"/>
      <c r="C3" s="47"/>
    </row>
    <row r="4" ht="40" customHeight="1" spans="1:3">
      <c r="A4" s="48" t="s">
        <v>511</v>
      </c>
      <c r="B4" s="49" t="s">
        <v>512</v>
      </c>
      <c r="C4" s="48" t="s">
        <v>513</v>
      </c>
    </row>
    <row r="5" ht="40" customHeight="1" spans="1:3">
      <c r="A5" s="50" t="s">
        <v>522</v>
      </c>
      <c r="B5" s="49">
        <f>SUM(B6:B8)</f>
        <v>422497</v>
      </c>
      <c r="C5" s="50"/>
    </row>
    <row r="6" ht="40" customHeight="1" spans="1:3">
      <c r="A6" s="51" t="s">
        <v>523</v>
      </c>
      <c r="B6" s="52">
        <v>185456</v>
      </c>
      <c r="C6" s="51"/>
    </row>
    <row r="7" ht="40" customHeight="1" spans="1:3">
      <c r="A7" s="51" t="s">
        <v>524</v>
      </c>
      <c r="B7" s="52">
        <v>2830</v>
      </c>
      <c r="C7" s="53" t="s">
        <v>525</v>
      </c>
    </row>
    <row r="8" ht="32" customHeight="1" spans="1:3">
      <c r="A8" s="51" t="s">
        <v>526</v>
      </c>
      <c r="B8" s="52">
        <v>234211</v>
      </c>
      <c r="C8" s="51"/>
    </row>
    <row r="9" ht="32" customHeight="1" spans="1:3">
      <c r="A9" s="50" t="s">
        <v>527</v>
      </c>
      <c r="B9" s="49">
        <f>SUM(B10:B12)</f>
        <v>80918</v>
      </c>
      <c r="C9" s="50"/>
    </row>
    <row r="10" ht="32" customHeight="1" spans="1:3">
      <c r="A10" s="51" t="s">
        <v>528</v>
      </c>
      <c r="B10" s="52">
        <f>2200+2109</f>
        <v>4309</v>
      </c>
      <c r="C10" s="51"/>
    </row>
    <row r="11" ht="32" customHeight="1" spans="1:3">
      <c r="A11" s="51" t="s">
        <v>529</v>
      </c>
      <c r="B11" s="52">
        <v>109</v>
      </c>
      <c r="C11" s="51"/>
    </row>
    <row r="12" ht="32" customHeight="1" spans="1:3">
      <c r="A12" s="51" t="s">
        <v>530</v>
      </c>
      <c r="B12" s="52">
        <f>66200+10300</f>
        <v>76500</v>
      </c>
      <c r="C12" s="51"/>
    </row>
    <row r="13" ht="32" customHeight="1" spans="1:3">
      <c r="A13" s="50" t="s">
        <v>531</v>
      </c>
      <c r="B13" s="52">
        <f>SUM(B14:B15)</f>
        <v>29160</v>
      </c>
      <c r="C13" s="51"/>
    </row>
    <row r="14" ht="32" customHeight="1" spans="1:3">
      <c r="A14" s="51" t="s">
        <v>532</v>
      </c>
      <c r="B14" s="52">
        <v>19260</v>
      </c>
      <c r="C14" s="51"/>
    </row>
    <row r="15" ht="32" customHeight="1" spans="1:3">
      <c r="A15" s="51" t="s">
        <v>533</v>
      </c>
      <c r="B15" s="52">
        <v>9900</v>
      </c>
      <c r="C15" s="51"/>
    </row>
    <row r="16" ht="32" customHeight="1" spans="1:3">
      <c r="A16" s="50" t="s">
        <v>534</v>
      </c>
      <c r="B16" s="49">
        <f>SUM(B17:B19)</f>
        <v>32400</v>
      </c>
      <c r="C16" s="50"/>
    </row>
    <row r="17" ht="32" customHeight="1" spans="1:3">
      <c r="A17" s="51" t="s">
        <v>532</v>
      </c>
      <c r="B17" s="52">
        <f>1140+19260</f>
        <v>20400</v>
      </c>
      <c r="C17" s="51"/>
    </row>
    <row r="18" ht="32" customHeight="1" spans="1:3">
      <c r="A18" s="51" t="s">
        <v>535</v>
      </c>
      <c r="B18" s="52"/>
      <c r="C18" s="51"/>
    </row>
    <row r="19" ht="32" customHeight="1" spans="1:3">
      <c r="A19" s="51" t="s">
        <v>536</v>
      </c>
      <c r="B19" s="52">
        <f>2100+9900</f>
        <v>12000</v>
      </c>
      <c r="C19" s="51"/>
    </row>
    <row r="20" ht="32" customHeight="1" spans="1:3">
      <c r="A20" s="54" t="s">
        <v>537</v>
      </c>
      <c r="B20" s="55">
        <f>SUM(B21:B23)</f>
        <v>500175</v>
      </c>
      <c r="C20" s="54"/>
    </row>
    <row r="21" ht="32" customHeight="1" spans="1:3">
      <c r="A21" s="51" t="s">
        <v>523</v>
      </c>
      <c r="B21" s="56">
        <f>B6+B10+B14-B17</f>
        <v>188625</v>
      </c>
      <c r="C21" s="57"/>
    </row>
    <row r="22" ht="32" customHeight="1" spans="1:3">
      <c r="A22" s="51" t="s">
        <v>524</v>
      </c>
      <c r="B22" s="56">
        <f>B7+B11-B18</f>
        <v>2939</v>
      </c>
      <c r="C22" s="57"/>
    </row>
    <row r="23" ht="32" customHeight="1" spans="1:3">
      <c r="A23" s="51" t="s">
        <v>526</v>
      </c>
      <c r="B23" s="56">
        <f>B8+B12+B15-B19</f>
        <v>308611</v>
      </c>
      <c r="C23" s="57"/>
    </row>
  </sheetData>
  <mergeCells count="2">
    <mergeCell ref="A2:C2"/>
    <mergeCell ref="A3:C3"/>
  </mergeCells>
  <pageMargins left="1.10138888888889" right="1.10138888888889" top="1.18055555555556" bottom="0.984027777777778" header="0.30625" footer="0.590277777777778"/>
  <pageSetup paperSize="9" scale="88" firstPageNumber="22" fitToHeight="0" orientation="portrait" useFirstPageNumber="1"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目录</vt:lpstr>
      <vt:lpstr>一般公共预算收入调整</vt:lpstr>
      <vt:lpstr>一般公共预算支出调整</vt:lpstr>
      <vt:lpstr>政府性基金收入调整</vt:lpstr>
      <vt:lpstr>政府性基金支出调整</vt:lpstr>
      <vt:lpstr>国有资本经营预算收入调整</vt:lpstr>
      <vt:lpstr>国有资本经营预算支出调整</vt:lpstr>
      <vt:lpstr>政府债务限额表</vt:lpstr>
      <vt:lpstr>政府债务余额表</vt:lpstr>
      <vt:lpstr>新增一般转移支付资金</vt:lpstr>
      <vt:lpstr>新增专项转移支付</vt:lpstr>
      <vt:lpstr>新增政府性基金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2024-07-11T11:58:00Z</dcterms:created>
  <dcterms:modified xsi:type="dcterms:W3CDTF">2025-04-01T07:37:29Z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B840076C4595430BB1B0A6CE8CBB7858_13</vt:lpwstr>
  </property>
</Properties>
</file>